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https://nesta365-my.sharepoint.com/personal/harry_omara_nesta_org_uk/Documents/Desktop/WIIP webpages/Early adopter supporting docs/"/>
    </mc:Choice>
  </mc:AlternateContent>
  <xr:revisionPtr revIDLastSave="0" documentId="8_{1D70688F-9EE5-48E9-84DF-E0107999804E}" xr6:coauthVersionLast="47" xr6:coauthVersionMax="47" xr10:uidLastSave="{00000000-0000-0000-0000-000000000000}"/>
  <bookViews>
    <workbookView xWindow="-110" yWindow="-110" windowWidth="19420" windowHeight="11500" xr2:uid="{2A2083E7-70FF-44B0-A63F-D2C9D2A556B1}"/>
  </bookViews>
  <sheets>
    <sheet name="Instructions" sheetId="16" r:id="rId1"/>
    <sheet name="Summary" sheetId="18" r:id="rId2"/>
    <sheet name="1. Economic Case" sheetId="12" r:id="rId3"/>
    <sheet name="2. Commercial Case" sheetId="13" r:id="rId4"/>
    <sheet name="3. Financial Case" sheetId="15" r:id="rId5"/>
    <sheet name="4. Risk Management" sheetId="14"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1" i="18" l="1"/>
  <c r="H9" i="18"/>
  <c r="E48" i="12"/>
  <c r="G44" i="12" l="1"/>
  <c r="H44" i="12"/>
  <c r="I44" i="12"/>
  <c r="J44" i="12"/>
  <c r="K44" i="12"/>
  <c r="L44" i="12"/>
  <c r="M44" i="12"/>
  <c r="N44" i="12"/>
  <c r="O44" i="12"/>
  <c r="F44" i="12"/>
  <c r="G19" i="15"/>
  <c r="H19" i="15"/>
  <c r="I19" i="15"/>
  <c r="J19" i="15"/>
  <c r="K19" i="15"/>
  <c r="L19" i="15"/>
  <c r="M19" i="15"/>
  <c r="N19" i="15"/>
  <c r="O19" i="15"/>
  <c r="F19" i="15"/>
  <c r="G15" i="15"/>
  <c r="H15" i="15"/>
  <c r="I15" i="15"/>
  <c r="J15" i="15"/>
  <c r="J24" i="15" s="1"/>
  <c r="K15" i="15"/>
  <c r="L15" i="15"/>
  <c r="M15" i="15"/>
  <c r="M24" i="15" s="1"/>
  <c r="N15" i="15"/>
  <c r="N24" i="15" s="1"/>
  <c r="O15" i="15"/>
  <c r="F15" i="15"/>
  <c r="F24" i="15" s="1"/>
  <c r="E17" i="15"/>
  <c r="E21" i="15"/>
  <c r="E20" i="15"/>
  <c r="E18" i="15"/>
  <c r="E16" i="15"/>
  <c r="H66" i="12"/>
  <c r="I66" i="12"/>
  <c r="J66" i="12"/>
  <c r="K66" i="12"/>
  <c r="L66" i="12"/>
  <c r="M66" i="12"/>
  <c r="N66" i="12"/>
  <c r="O66" i="12"/>
  <c r="F66" i="12"/>
  <c r="G66" i="12"/>
  <c r="G67" i="12"/>
  <c r="E38" i="12"/>
  <c r="E39" i="12"/>
  <c r="E40" i="12"/>
  <c r="E41" i="12"/>
  <c r="E42" i="12"/>
  <c r="E43" i="12"/>
  <c r="E37" i="12"/>
  <c r="G29" i="12"/>
  <c r="H29" i="12"/>
  <c r="I29" i="12"/>
  <c r="J29" i="12"/>
  <c r="K29" i="12"/>
  <c r="L29" i="12"/>
  <c r="M29" i="12"/>
  <c r="N29" i="12"/>
  <c r="O29" i="12"/>
  <c r="F29" i="12"/>
  <c r="G25" i="12"/>
  <c r="H25" i="12"/>
  <c r="I25" i="12"/>
  <c r="J25" i="12"/>
  <c r="K25" i="12"/>
  <c r="L25" i="12"/>
  <c r="M25" i="12"/>
  <c r="N25" i="12"/>
  <c r="O25" i="12"/>
  <c r="F25" i="12"/>
  <c r="K15" i="14"/>
  <c r="K16" i="14"/>
  <c r="K17" i="14"/>
  <c r="K18" i="14"/>
  <c r="K14" i="14"/>
  <c r="G15" i="14"/>
  <c r="G16" i="14"/>
  <c r="G17" i="14"/>
  <c r="G18" i="14"/>
  <c r="G14" i="14"/>
  <c r="F72" i="12"/>
  <c r="E23" i="12"/>
  <c r="E22" i="12"/>
  <c r="G21" i="12"/>
  <c r="H21" i="12"/>
  <c r="I21" i="12"/>
  <c r="J21" i="12"/>
  <c r="K21" i="12"/>
  <c r="L21" i="12"/>
  <c r="M21" i="12"/>
  <c r="N21" i="12"/>
  <c r="O21" i="12"/>
  <c r="F21" i="12"/>
  <c r="F33" i="12" s="1"/>
  <c r="F51" i="12" l="1"/>
  <c r="E44" i="12"/>
  <c r="E19" i="15"/>
  <c r="I24" i="15"/>
  <c r="H24" i="15"/>
  <c r="E15" i="15"/>
  <c r="G24" i="15"/>
  <c r="O24" i="15"/>
  <c r="L24" i="15"/>
  <c r="K24" i="15"/>
  <c r="E25" i="12"/>
  <c r="I33" i="12"/>
  <c r="I51" i="12" s="1"/>
  <c r="G33" i="12"/>
  <c r="G51" i="12" s="1"/>
  <c r="H33" i="12"/>
  <c r="H51" i="12" s="1"/>
  <c r="E29" i="12"/>
  <c r="K33" i="12"/>
  <c r="J33" i="12"/>
  <c r="J51" i="12" s="1"/>
  <c r="N33" i="12"/>
  <c r="L33" i="12"/>
  <c r="O33" i="12"/>
  <c r="M33" i="12"/>
  <c r="G72" i="12"/>
  <c r="H72" i="12" s="1"/>
  <c r="F67" i="12"/>
  <c r="F74" i="12" s="1"/>
  <c r="G74" i="12" s="1"/>
  <c r="H67" i="12"/>
  <c r="E21" i="12"/>
  <c r="M51" i="12" l="1"/>
  <c r="M23" i="15" s="1"/>
  <c r="O51" i="12"/>
  <c r="O23" i="15" s="1"/>
  <c r="L51" i="12"/>
  <c r="L23" i="15" s="1"/>
  <c r="N51" i="12"/>
  <c r="N23" i="15" s="1"/>
  <c r="K51" i="12"/>
  <c r="K23" i="15" s="1"/>
  <c r="E24" i="15"/>
  <c r="E33" i="12"/>
  <c r="E51" i="12" s="1"/>
  <c r="J23" i="15"/>
  <c r="K28" i="15" l="1"/>
  <c r="K27" i="15"/>
  <c r="L27" i="15"/>
  <c r="L28" i="15"/>
  <c r="O28" i="15"/>
  <c r="O27" i="15"/>
  <c r="N28" i="15"/>
  <c r="N27" i="15"/>
  <c r="M28" i="15"/>
  <c r="M27" i="15"/>
  <c r="J27" i="15"/>
  <c r="J28" i="15"/>
  <c r="H74" i="12"/>
  <c r="I23" i="15"/>
  <c r="I27" i="15" l="1"/>
  <c r="I28" i="15"/>
  <c r="H23" i="15"/>
  <c r="H27" i="15" l="1"/>
  <c r="H28" i="15"/>
  <c r="G23" i="15"/>
  <c r="G27" i="15" l="1"/>
  <c r="G28" i="15"/>
  <c r="E23" i="15"/>
  <c r="E27" i="15" l="1"/>
  <c r="E28" i="15"/>
  <c r="F70" i="12"/>
  <c r="F23" i="15"/>
  <c r="C13" i="12"/>
  <c r="G70" i="12" l="1"/>
  <c r="H70" i="12" s="1"/>
  <c r="F77" i="12"/>
  <c r="F76" i="12"/>
  <c r="F27" i="15"/>
  <c r="F28" i="15"/>
  <c r="G77" i="12" l="1"/>
  <c r="G76" i="12"/>
  <c r="I70" i="12"/>
  <c r="H77" i="12"/>
  <c r="H76" i="12"/>
  <c r="J70" i="12" l="1"/>
  <c r="K70" i="12" l="1"/>
  <c r="L70" i="12" l="1"/>
  <c r="M70" i="12" l="1"/>
  <c r="N70" i="12" l="1"/>
  <c r="O70" i="12" l="1"/>
  <c r="J67" i="12"/>
  <c r="M67" i="12"/>
  <c r="L67" i="12"/>
  <c r="O67" i="12"/>
  <c r="E63" i="12"/>
  <c r="E62" i="12"/>
  <c r="E56" i="12"/>
  <c r="E61" i="12"/>
  <c r="E64" i="12"/>
  <c r="E58" i="12"/>
  <c r="E59" i="12"/>
  <c r="E60" i="12"/>
  <c r="I67" i="12"/>
  <c r="E57" i="12"/>
  <c r="K67" i="12" l="1"/>
  <c r="N67" i="12"/>
  <c r="E55" i="12"/>
  <c r="I74" i="12"/>
  <c r="E67" i="12" l="1"/>
  <c r="C16" i="12" s="1"/>
  <c r="C17" i="12" s="1"/>
  <c r="I77" i="12"/>
  <c r="J74" i="12"/>
  <c r="E66" i="12"/>
  <c r="C14" i="12" s="1"/>
  <c r="C15" i="12" s="1"/>
  <c r="I72" i="12"/>
  <c r="I76" i="12" l="1"/>
  <c r="J72" i="12"/>
  <c r="J77" i="12"/>
  <c r="K74" i="12"/>
  <c r="L74" i="12" l="1"/>
  <c r="K77" i="12"/>
  <c r="J76" i="12"/>
  <c r="K72" i="12"/>
  <c r="K76" i="12" l="1"/>
  <c r="L72" i="12"/>
  <c r="L77" i="12"/>
  <c r="M74" i="12"/>
  <c r="M77" i="12" l="1"/>
  <c r="N74" i="12"/>
  <c r="M72" i="12"/>
  <c r="L76" i="12"/>
  <c r="N72" i="12" l="1"/>
  <c r="M76" i="12"/>
  <c r="O74" i="12"/>
  <c r="O77" i="12" s="1"/>
  <c r="N77" i="12"/>
  <c r="O72" i="12" l="1"/>
  <c r="O76" i="12" s="1"/>
  <c r="N76" i="12"/>
</calcChain>
</file>

<file path=xl/sharedStrings.xml><?xml version="1.0" encoding="utf-8"?>
<sst xmlns="http://schemas.openxmlformats.org/spreadsheetml/2006/main" count="292" uniqueCount="207">
  <si>
    <t>Implementation Business Case Template</t>
  </si>
  <si>
    <r>
      <rPr>
        <b/>
        <sz val="14"/>
        <color theme="1"/>
        <rFont val="Calibri"/>
        <family val="2"/>
      </rPr>
      <t>Purpose</t>
    </r>
    <r>
      <rPr>
        <b/>
        <sz val="11"/>
        <color theme="1"/>
        <rFont val="Calibri"/>
        <family val="2"/>
      </rPr>
      <t xml:space="preserve">
</t>
    </r>
    <r>
      <rPr>
        <sz val="11"/>
        <color theme="1"/>
        <rFont val="Calibri"/>
        <family val="2"/>
      </rPr>
      <t>This Business Case Template has been created to help applicants present a clear, proportionate business case for implementing a chosen innovation as part of the Water Innovation Implementation Programme. It is designed to support funding decisions, provide assurance that good practice has been followed, and create a practical foundation for delivery, monitoring and evaluation.</t>
    </r>
    <r>
      <rPr>
        <b/>
        <sz val="11"/>
        <color theme="1"/>
        <rFont val="Calibri"/>
        <family val="2"/>
      </rPr>
      <t xml:space="preserve">
</t>
    </r>
    <r>
      <rPr>
        <sz val="11"/>
        <color theme="1"/>
        <rFont val="Calibri"/>
        <family val="2"/>
      </rPr>
      <t xml:space="preserve">
When completing the template, you should consider the full life cycle of the innovation being implemented - not just the period of implementatin. This is required to ensure that the long-term benefits outweight the whole life cost of the solution, and that budget is planned to support the continued use of the solution post-implementation. 
</t>
    </r>
    <r>
      <rPr>
        <b/>
        <sz val="14"/>
        <color theme="1"/>
        <rFont val="Calibri"/>
        <family val="2"/>
      </rPr>
      <t xml:space="preserve">
Contents
</t>
    </r>
    <r>
      <rPr>
        <sz val="11"/>
        <color theme="1"/>
        <rFont val="Calibri"/>
        <family val="2"/>
      </rPr>
      <t>The Excel workbook is structured into four tabs, one for each area of the business case:
 -</t>
    </r>
    <r>
      <rPr>
        <b/>
        <sz val="11"/>
        <color theme="1"/>
        <rFont val="Calibri"/>
        <family val="2"/>
      </rPr>
      <t xml:space="preserve"> Economic Case</t>
    </r>
    <r>
      <rPr>
        <sz val="11"/>
        <color theme="1"/>
        <rFont val="Calibri"/>
        <family val="2"/>
      </rPr>
      <t xml:space="preserve"> (costs and benefits across the lifecycle, value for money)
 - </t>
    </r>
    <r>
      <rPr>
        <b/>
        <sz val="11"/>
        <color theme="1"/>
        <rFont val="Calibri"/>
        <family val="2"/>
      </rPr>
      <t>Commercial Case</t>
    </r>
    <r>
      <rPr>
        <sz val="11"/>
        <color theme="1"/>
        <rFont val="Calibri"/>
        <family val="2"/>
      </rPr>
      <t xml:space="preserve"> (procurement routes/suppliers and  capacity and capability to deliver)
 - </t>
    </r>
    <r>
      <rPr>
        <b/>
        <sz val="11"/>
        <color theme="1"/>
        <rFont val="Calibri"/>
        <family val="2"/>
      </rPr>
      <t xml:space="preserve">Financial Case </t>
    </r>
    <r>
      <rPr>
        <sz val="11"/>
        <color theme="1"/>
        <rFont val="Calibri"/>
        <family val="2"/>
      </rPr>
      <t>(budgets, spend profile by year, contingency and any shortfall)
 -</t>
    </r>
    <r>
      <rPr>
        <b/>
        <sz val="11"/>
        <color theme="1"/>
        <rFont val="Calibri"/>
        <family val="2"/>
      </rPr>
      <t xml:space="preserve"> Risks and Dependencies</t>
    </r>
    <r>
      <rPr>
        <sz val="11"/>
        <color theme="1"/>
        <rFont val="Calibri"/>
        <family val="2"/>
      </rPr>
      <t xml:space="preserve"> (key risks, mitigations and critical dependencies)
Each tab includes guidance at the top on what good looks like and what assessors will expect to see.
</t>
    </r>
    <r>
      <rPr>
        <b/>
        <sz val="14"/>
        <color theme="1"/>
        <rFont val="Calibri"/>
        <family val="2"/>
      </rPr>
      <t>Who should complete it</t>
    </r>
    <r>
      <rPr>
        <sz val="11"/>
        <color theme="1"/>
        <rFont val="Calibri"/>
        <family val="2"/>
      </rPr>
      <t xml:space="preserve">
This workbook should be completed by the organisation applying for Implementation funding, drawing on input from relevant colleagues (e.g., operational leads, finance, procurement/commercial, delivery/project management, technical specialists and—where relevant—partners/suppliers).</t>
    </r>
  </si>
  <si>
    <r>
      <rPr>
        <b/>
        <sz val="14"/>
        <color theme="1"/>
        <rFont val="Calibri"/>
        <family val="2"/>
      </rPr>
      <t>How your business case will be used</t>
    </r>
    <r>
      <rPr>
        <sz val="11"/>
        <color theme="1"/>
        <rFont val="Calibri"/>
        <family val="2"/>
      </rPr>
      <t xml:space="preserve">
Your completed business case will be used to:
 - Inform funding decisions and assurance that the implementation is credible and value for money
 - Confirm your readiness and capability to implement successfully
 - Shape the implementation and support plan (e.g., milestones, dependencies, assurance points)
 - Provide a baseline for monitoring, evaluation and benefits realisation
</t>
    </r>
    <r>
      <rPr>
        <b/>
        <sz val="14"/>
        <color theme="1"/>
        <rFont val="Calibri"/>
        <family val="2"/>
      </rPr>
      <t xml:space="preserve">How to complete the workbook
</t>
    </r>
    <r>
      <rPr>
        <sz val="11"/>
        <color theme="1"/>
        <rFont val="Calibri"/>
        <family val="2"/>
      </rPr>
      <t>Please complete all five tabs, providing clear, evidence-based answers where possible. Keep responses concise and proportionate, but include enough detail for an independent reviewer to understand your rationale, assumptions, costs/benefits, delivery approach and risks.</t>
    </r>
  </si>
  <si>
    <r>
      <rPr>
        <b/>
        <sz val="14"/>
        <color theme="0"/>
        <rFont val="Calibri"/>
        <family val="2"/>
      </rPr>
      <t>Submitting your Business Case</t>
    </r>
    <r>
      <rPr>
        <sz val="11"/>
        <color theme="0"/>
        <rFont val="Calibri"/>
        <family val="2"/>
      </rPr>
      <t xml:space="preserve">
Submit the completed Excel workbook as an attachment to your completed entry form to the </t>
    </r>
    <r>
      <rPr>
        <b/>
        <u/>
        <sz val="11"/>
        <color theme="0"/>
        <rFont val="Calibri"/>
        <family val="2"/>
      </rPr>
      <t>innovationimplementation@isleutilities.com</t>
    </r>
    <r>
      <rPr>
        <sz val="11"/>
        <color theme="0"/>
        <rFont val="Calibri"/>
        <family val="2"/>
      </rPr>
      <t xml:space="preserve"> mailbox
File name convention: OrgName_ImplementationBusinessCase (Excel and PDF)
</t>
    </r>
  </si>
  <si>
    <t>Innovation name</t>
  </si>
  <si>
    <t>LeakLimit™</t>
  </si>
  <si>
    <t>Organisation</t>
  </si>
  <si>
    <t>Rivermere Water</t>
  </si>
  <si>
    <t>Author</t>
  </si>
  <si>
    <t>Joe Bloggs</t>
  </si>
  <si>
    <t>Senior Responsible Owner (SRO)</t>
  </si>
  <si>
    <t>Jemimma Jones</t>
  </si>
  <si>
    <t>Date</t>
  </si>
  <si>
    <t>Innovation Overview</t>
  </si>
  <si>
    <t>Total Cost 
(Whole Life)</t>
  </si>
  <si>
    <t>Copy the description of the innovation from your entry form (Q. 1.1.2)</t>
  </si>
  <si>
    <t>Expected Life</t>
  </si>
  <si>
    <t>10 years</t>
  </si>
  <si>
    <t>▼ Add from implementation plan template</t>
  </si>
  <si>
    <t>Total Cost 
(Implementation)</t>
  </si>
  <si>
    <t>Implementation Duration</t>
  </si>
  <si>
    <t>18 months</t>
  </si>
  <si>
    <t>Factored Benefits
(Whole Life)</t>
  </si>
  <si>
    <t xml:space="preserve">Payback </t>
  </si>
  <si>
    <t>Year 3</t>
  </si>
  <si>
    <t>GUIDANCE:</t>
  </si>
  <si>
    <t>Economic Case</t>
  </si>
  <si>
    <r>
      <rPr>
        <b/>
        <sz val="11"/>
        <color theme="7"/>
        <rFont val="Calibri"/>
        <family val="2"/>
      </rPr>
      <t>The Economic Case is the analytical heart of the business case</t>
    </r>
    <r>
      <rPr>
        <sz val="11"/>
        <color theme="7"/>
        <rFont val="Calibri"/>
        <family val="2"/>
      </rPr>
      <t>: it demonstrates how the chosen solution will deliver value for money against the current baseline. Applicants should  set out whole-life costs and benefits, showing with quantification (where possible) that the benefits outweigh costs over the lifecycle. A good business case also makes uncertainty explicit through risk and confidence considerations, so decision-makers can see what assumptions matter most.</t>
    </r>
  </si>
  <si>
    <t>Summary</t>
  </si>
  <si>
    <t>Total Costs</t>
  </si>
  <si>
    <t>Total Benefit</t>
  </si>
  <si>
    <t>Net Benefit</t>
  </si>
  <si>
    <t>Total Benefit (Factored)</t>
  </si>
  <si>
    <t>Net Benefit (Factored)</t>
  </si>
  <si>
    <t>This should be a positive value in order to demonstrate the total risk adjusted benefits outweight the total costs</t>
  </si>
  <si>
    <t>Costs</t>
  </si>
  <si>
    <t>Item</t>
  </si>
  <si>
    <t>Description</t>
  </si>
  <si>
    <t>Total</t>
  </si>
  <si>
    <t>Year 1</t>
  </si>
  <si>
    <t>Year 2</t>
  </si>
  <si>
    <t>Year 4</t>
  </si>
  <si>
    <t>Year 5</t>
  </si>
  <si>
    <t>Year 6</t>
  </si>
  <si>
    <t>Year 7</t>
  </si>
  <si>
    <t>Year 8</t>
  </si>
  <si>
    <t>Year 9</t>
  </si>
  <si>
    <t>Year 10</t>
  </si>
  <si>
    <t xml:space="preserve">Source of Data </t>
  </si>
  <si>
    <t>Assumptions</t>
  </si>
  <si>
    <t>Capital Expenditure</t>
  </si>
  <si>
    <r>
      <t>Applicants should list out all relelvant</t>
    </r>
    <r>
      <rPr>
        <b/>
        <sz val="11"/>
        <color theme="7"/>
        <rFont val="Calibri"/>
        <family val="2"/>
      </rPr>
      <t xml:space="preserve"> capital expenditure</t>
    </r>
    <r>
      <rPr>
        <sz val="11"/>
        <color theme="7"/>
        <rFont val="Calibri"/>
        <family val="2"/>
      </rPr>
      <t xml:space="preserve"> items across the lifespan of the solution. If this lifespan exceeds 10 years then the table should be extended accordingly. Additional rows can also be added as needed</t>
    </r>
  </si>
  <si>
    <t xml:space="preserve">Fixed assets </t>
  </si>
  <si>
    <t>LeakLimit™ Nodes (DMA &amp; pressure points)</t>
  </si>
  <si>
    <t>Supplier quote A.12</t>
  </si>
  <si>
    <t>900 nodes @ £620 average (device + comms) incl. 2-yr warranty</t>
  </si>
  <si>
    <t>Trunk main high-resolution loggers</t>
  </si>
  <si>
    <t>120 units @ £950 for critical corridors</t>
  </si>
  <si>
    <t>Installation/commissioning (capitalised)</t>
  </si>
  <si>
    <t>Framework contract E.34 - Installation and maintenance</t>
  </si>
  <si>
    <t>Avg £240 per install incl. traffic mgmt and reinstatement where needed</t>
  </si>
  <si>
    <t>Software</t>
  </si>
  <si>
    <t>Analytics platform set-up (capitalised configuration)</t>
  </si>
  <si>
    <t>£165k/year reduced for implementation</t>
  </si>
  <si>
    <t>Integration to GIS / work management / SCADA historian</t>
  </si>
  <si>
    <t>Framework contract E.12 - Telemetry and Control</t>
  </si>
  <si>
    <t>Estimated cost based on previous project work conducted</t>
  </si>
  <si>
    <t>Cyber/security hardening (capitalised)</t>
  </si>
  <si>
    <t>Framework contract E.21 - IT &amp; Cyber Security</t>
  </si>
  <si>
    <t>Other Capital items</t>
  </si>
  <si>
    <t>Total Capital costs (CAPEX)</t>
  </si>
  <si>
    <t>Operating Expenditure</t>
  </si>
  <si>
    <r>
      <t xml:space="preserve">Applicants should list out all relelvant </t>
    </r>
    <r>
      <rPr>
        <b/>
        <sz val="11"/>
        <color theme="7"/>
        <rFont val="Calibri"/>
        <family val="2"/>
      </rPr>
      <t>operational  expenditure</t>
    </r>
    <r>
      <rPr>
        <sz val="11"/>
        <color theme="7"/>
        <rFont val="Calibri"/>
        <family val="2"/>
      </rPr>
      <t xml:space="preserve"> items across the lifespan of the solution. If this lifespan exceeds 10 years then the table should be extended accordingly.</t>
    </r>
  </si>
  <si>
    <t>Personnel</t>
  </si>
  <si>
    <t>PMO + data/IT + change lead time</t>
  </si>
  <si>
    <t>Internal costs (change team)</t>
  </si>
  <si>
    <t>2.0 FTE average over 18 months, fully loaded</t>
  </si>
  <si>
    <t>Leakage analytics + field support</t>
  </si>
  <si>
    <t>Internal costs (leakage team)</t>
  </si>
  <si>
    <t>3.0 FTE equivalent, fully loaded £55k/FTE/yr</t>
  </si>
  <si>
    <t>Maintenance</t>
  </si>
  <si>
    <t>Ongoing maintenance of field equipment (incl. spares)</t>
  </si>
  <si>
    <t>Operating licences etc.</t>
  </si>
  <si>
    <t>SaaS subscription + data hosting + SIM/data</t>
  </si>
  <si>
    <t>Training</t>
  </si>
  <si>
    <t xml:space="preserve">Training for operational staff </t>
  </si>
  <si>
    <t>Other Operating costs</t>
  </si>
  <si>
    <t>Travel, PPE, assurance sampling, comms</t>
  </si>
  <si>
    <t>Total Operating costs (OPEX)</t>
  </si>
  <si>
    <t>Contingency</t>
  </si>
  <si>
    <t>Justification</t>
  </si>
  <si>
    <t>Add any cost contingency that is required across the innovations lifecycle</t>
  </si>
  <si>
    <t>Total Solution Costs (CAPEX+OPEX)</t>
  </si>
  <si>
    <t>Benefits</t>
  </si>
  <si>
    <t>Confidence Level (%)</t>
  </si>
  <si>
    <t>Main Benefits</t>
  </si>
  <si>
    <t>Reduced leakage</t>
  </si>
  <si>
    <t>2.0 Ml/d saved = 730,000 m³/yr × £0.80/m³ marginal value (production + pumping + treatment)</t>
  </si>
  <si>
    <t>Performance as demonstrated through Trial Report 1.3D</t>
  </si>
  <si>
    <t>2.0 Ml/d saved = 730,000 m³/yr × £0.80/m³ marginal value (production + pumping + treatment). £0.80/m³ marginal value reflects RW’s high-level production/pumping/treatment marginal cost model (varies by WRZ). Leakage reduction is incremental and attributable, validated via matched control DMAs and seasonally adjusted baselines.No benefit in year 1 (during implementation)</t>
  </si>
  <si>
    <t>Previous trial (see report 1.3D) demonstrated the technology was capable of lowering leakage within the trial DMA by 3.4ML/d. A conservative estimate has been applied here to accommodate for regional variation in leakage levels and leak types</t>
  </si>
  <si>
    <t>Reduced reactive repair &amp; reinstatement</t>
  </si>
  <si>
    <t>Fewer bursts/escalations due to earlier detection; 10% reduction in reactive jobs at avg £1,200/job</t>
  </si>
  <si>
    <t>Fewer bursts/escalations due to earlier detection; 10% reduction in reactive jobs at avg £1,200/job. No benefit in year 1 (during implementation)</t>
  </si>
  <si>
    <t>Previous trial demonstrated a 17% reduction in reactive jobs within the test area. Based on RW's current portfolio of planned and reactive work we believe this is an acheivable level across the region</t>
  </si>
  <si>
    <t>Fewer interruptions/compensation</t>
  </si>
  <si>
    <t>8% reduction in low-pressure/no-water incidents in priority zones; avoided payments and emergency response costs</t>
  </si>
  <si>
    <t>8% reduction in low-pressure/no-water incidents in priority zones; avoided payments and emergency response costsNo benefit in year 1 (during implementation)</t>
  </si>
  <si>
    <t>Previous trial results suggested that lower customer contacts were received during the trial however this was in a limited area and for a short period of time so lower confidence this will be achieved everywhere.</t>
  </si>
  <si>
    <t>Energy &amp; chemical savings (incremental)</t>
  </si>
  <si>
    <t>Included conservatively as additional to £0.80/m³ (captures avoidable peaks and pumping inefficiency reductions)</t>
  </si>
  <si>
    <t>Extrapolated based on known operational expenditure for water production</t>
  </si>
  <si>
    <t>Included conservatively as additional to £0.80/m³ (captures avoidable peaks and pumping inefficiency reductions). ODI value is conservative and annualised (recognising uncertainty and future incentive structures). No benefit in year 1 (during implementation)</t>
  </si>
  <si>
    <t>If we are able to achieve the leakage reduction target this will have an additional benefit on water production costs</t>
  </si>
  <si>
    <t>ODI / performance risk reduction</t>
  </si>
  <si>
    <t>Avoided leakage underperformance exposure (conservative annualised value)</t>
  </si>
  <si>
    <t>Based on ODI performance targets for AMP8</t>
  </si>
  <si>
    <t>Avoided leakage underperformance exposure (conservative annualised value). No benefit in year 1 (during implementation)</t>
  </si>
  <si>
    <t>If we are able to achieve the leakage reduction target we should achieve our overal ODI target for the year. Lowered confidence due to other factors potentially impacting this target such as catastrophic failures</t>
  </si>
  <si>
    <t>Carbon reduction (valued)</t>
  </si>
  <si>
    <t>~250 tCO₂e/yr avoided × internal carbon value £100/t</t>
  </si>
  <si>
    <t>Carbon Calculator (LINK)</t>
  </si>
  <si>
    <t>~250 tCO₂e/yr avoided × internal carbon value £100/t. No benefit in year 1 (during implementation)</t>
  </si>
  <si>
    <t>If we are able to achieve the leakage reduction target this will have an additional benefit on capital and operational carbon</t>
  </si>
  <si>
    <t>[Benefit 7]</t>
  </si>
  <si>
    <t>[Benefit 8]</t>
  </si>
  <si>
    <t>[Benefit 9]</t>
  </si>
  <si>
    <t>[Benefit 10]</t>
  </si>
  <si>
    <t>Total Benefits</t>
  </si>
  <si>
    <t>Please include all assumptions that have been made in relation to the estimation of benefit value. This is critical for Fast Followers to understand if the same assumptions apply within their organisations (for example  the estimated value of water lost may differ between companies)</t>
  </si>
  <si>
    <t>Total Benefits (Factored Value)</t>
  </si>
  <si>
    <t>Adjusted for confidence level</t>
  </si>
  <si>
    <t>Cumulative Costs</t>
  </si>
  <si>
    <t>Cumulative Benefits</t>
  </si>
  <si>
    <t>Cumuluative Benefits (Factored)</t>
  </si>
  <si>
    <t>Payback</t>
  </si>
  <si>
    <t>Payback (Factored)</t>
  </si>
  <si>
    <t>The year in which the cell turns green (positive value) indicates the year in which the cumulative benefits outweight the cumulative costs</t>
  </si>
  <si>
    <t>Commercial Case</t>
  </si>
  <si>
    <r>
      <t>The Commercial Case explains how the organisation will procure and manage suppliers to deliver the implementation.</t>
    </r>
    <r>
      <rPr>
        <sz val="11"/>
        <color theme="7"/>
        <rFont val="Calibri"/>
        <family val="2"/>
      </rPr>
      <t xml:space="preserve"> Applicants should set out the procurement route(s) for each key item/package (e.g., framework, direct award where permitted, competition), identify the supplier(s) or supplier landscape and lead times, and map these to the delivery milestones needed to keep the implementation on track. </t>
    </r>
  </si>
  <si>
    <t>Procurement Routes</t>
  </si>
  <si>
    <t>No.</t>
  </si>
  <si>
    <t>Cost Item</t>
  </si>
  <si>
    <t>Capex/Opex</t>
  </si>
  <si>
    <t>Procurement Route</t>
  </si>
  <si>
    <t>Supplier</t>
  </si>
  <si>
    <t>Delivery Milestones</t>
  </si>
  <si>
    <t>LeakLimit™ Nodes &amp; trunk loggers (fixed assets)</t>
  </si>
  <si>
    <t>Capex</t>
  </si>
  <si>
    <t>Under RW telemetry / monitoring framework (or open tender if required)</t>
  </si>
  <si>
    <t>TBC</t>
  </si>
  <si>
    <t>M3: ITT issued → M5: award → M9: first 50 DMAs live → M18: 100% rollout</t>
  </si>
  <si>
    <t>Installation &amp; commissioning</t>
  </si>
  <si>
    <t>Call-off from RW network services / civils framework (regional lots)</t>
  </si>
  <si>
    <t>Tier-2 civils partners and term maintenance contractors</t>
  </si>
  <si>
    <t>M6: install packs approved → M7–M18: phased installs by region</t>
  </si>
  <si>
    <t>Call-off from RW IT integration framework</t>
  </si>
  <si>
    <t>M4: interface design → M8: integration tested → M12: automated work order flow</t>
  </si>
  <si>
    <t>Jemmima Jones</t>
  </si>
  <si>
    <t>Section 4</t>
  </si>
  <si>
    <t>Financial Case</t>
  </si>
  <si>
    <r>
      <t xml:space="preserve">The Financial Case demonstrates affordability and funding: </t>
    </r>
    <r>
      <rPr>
        <sz val="11"/>
        <color theme="7"/>
        <rFont val="Calibri"/>
        <family val="2"/>
      </rPr>
      <t>this should show that the implementation and the long-term support for the solution  can be paid for within available budgets over time. Applicants should set out which budgets/funding sources will be used, profile expected spend by year, and identify any contingency, constraints, or shortfalls (and how these will be managed).</t>
    </r>
  </si>
  <si>
    <t>Budget Allocation</t>
  </si>
  <si>
    <t>Funding Source</t>
  </si>
  <si>
    <t>Description of funding source</t>
  </si>
  <si>
    <t>▼ Add values for allocated budget in each year of the innovations life cycle. Budget allocation should match value of costs in that year</t>
  </si>
  <si>
    <t>Internal</t>
  </si>
  <si>
    <t>Planned asset renewal funding for AMP8 will be used to partially fund the solution implementation</t>
  </si>
  <si>
    <t>Opex</t>
  </si>
  <si>
    <t>Regional leakage budgets will be used to fund on-going operational costs post-implementation</t>
  </si>
  <si>
    <t>Non-regulated</t>
  </si>
  <si>
    <t>Non-regulated funds will also be used to provide a portion of total funding</t>
  </si>
  <si>
    <t>Third-Party Funding</t>
  </si>
  <si>
    <t>Figures should align to what has been included in the detailed Implementation Plan Template (Appendix B) ▸</t>
  </si>
  <si>
    <t>Ofwat WIIP  Funding</t>
  </si>
  <si>
    <t>Value of funding requested from Ofwat's Water Innovation Implementation Programme</t>
  </si>
  <si>
    <t>Other third-party funding</t>
  </si>
  <si>
    <t>NA</t>
  </si>
  <si>
    <t>TOTAL Costs</t>
  </si>
  <si>
    <t>TOTAL Budget</t>
  </si>
  <si>
    <t>▼ The calculations below can be used when  allocating your budget. If the cells are grey then the budgeted funds match the required costs</t>
  </si>
  <si>
    <t>Shortfall</t>
  </si>
  <si>
    <t>Shows the shortfall in the budget to deliver required costs (this should be 0 at time of submission)</t>
  </si>
  <si>
    <t>Surplus</t>
  </si>
  <si>
    <t>Shows the surplus  in the budget beyond planned costs (this should be 0 at time of submission)</t>
  </si>
  <si>
    <t>Section 5</t>
  </si>
  <si>
    <t>Risks &amp; Dependencies</t>
  </si>
  <si>
    <r>
      <t>This section ensures the implementation is deliverable in practice</t>
    </r>
    <r>
      <rPr>
        <sz val="11"/>
        <color theme="7"/>
        <rFont val="Calibri"/>
        <family val="2"/>
      </rPr>
      <t xml:space="preserve"> by identifying the critical risks and dependencies that could prevent objectives being achieved, and how they will be managed. Applicants should highlight major strategic/delivery risks and summarise mitigations and monitoring arrangements in a risk register with likelihood, impact and severity calculated. </t>
    </r>
  </si>
  <si>
    <t>Before Mitigation</t>
  </si>
  <si>
    <t>After Mitigation</t>
  </si>
  <si>
    <t>Strategic Risks</t>
  </si>
  <si>
    <t>Risk Definition</t>
  </si>
  <si>
    <t>Likelihood (1 - 5)</t>
  </si>
  <si>
    <t>Impact (1 - 5)</t>
  </si>
  <si>
    <t>Severity (L x I)</t>
  </si>
  <si>
    <t>Proposed Mitigation</t>
  </si>
  <si>
    <t>Outline your top 5 strategic risks and what mitigations you will take.</t>
  </si>
  <si>
    <t>Benefits don’t materialise at scale</t>
  </si>
  <si>
    <t>In M0–M2 we will agree a signed baseline and simple attribution method per DMA (alert → investigation → confirmed leak → repair → verified night-flow step change) and publish a short Benefits Measurement Plan. By M2–M4 we will create practical playbooks for the main alert types and validate assumptions in a controlled pilot (M6–M9) using test and matched control DMAs. During roll-out (M9–M24) we will run a weekly alert-to-action review tracking 48-hour triage, investigation starts, close-outs and verified Ml/d saved; if savings fall below 70% of run-rate for two months from M12 onward we will trigger a reset (commissioning checks, threshold re-tuning and targeted retraining) until performance recovers, with benefits confirmed at M24–M36.</t>
  </si>
  <si>
    <t>IT/OT integration delays</t>
  </si>
  <si>
    <t>In M0–M1 we will appoint named IT and OT integration leads and run a weekly governance forum with a single backlog and clear decision rights. By M1–M3 we will lock the target architecture and data standards, then de-risk delivery in M3–M6 via a sandbox and a “thin slice” integration (alerts creating work orders end-to-end) before scaling. Roll-out will proceed with an agreed manual workaround only if needed, but by M12 at least 80% of high-confidence alerts must flow automatically into work management for deployed regions or further expansion pauses. Cyber approvals will be built in early, with pen-test at M6 and remediation complete by M8.</t>
  </si>
  <si>
    <t>Data quality / coverage issues</t>
  </si>
  <si>
    <t>From M2–M6 we will complete site/connectivity surveys and issue standard install packs to prevent dead spots and inconsistent tagging. Every device will be commissioned against acceptance criteria (correct GIS/DMA tagging, stable telemetry, timestamp integrity, minimum completeness) during M6–M18, supported by automated QA checks and weekly threshold-tuning through M24 to cut false alerts. From M9 onward we will enforce an estate SLA of ≥98% data availability, hold spares locally and swap failed units within 5 working days, with monthly reviews of recurring data issues feeding directly into updated standards and installer retraining.</t>
  </si>
  <si>
    <t>Supply chain lead times</t>
  </si>
  <si>
    <t>We will procure early (M2–M5) with committed delivery schedules for pilot and first roll-out regions, clear acceptance tests and remedies for late delivery. Between M2–M6 we will specify interoperability to enable dual sourcing where feasible and require contingency evidence where not, then protect the schedule with buffer stock and a phased regional roll-out (M6–M18) prioritising the leakiest DMAs first. From M5 onward we will run monthly supplier performance reviews, and we will pre-agree scope levers (M2–M4) so any cost pressure triggers quantified change control that preserves core coverage and benefits.</t>
  </si>
  <si>
    <t>Operational adoption resistance</t>
  </si>
  <si>
    <t>In M1–M4 we will co-design the triage-to-repair workflow with frontline teams, agree a clear RACI and convert this into SOPs and job aids. We will stand up regional “champions” (M4–M18) and deliver role-based train-the-trainer training (M9–M18) with competency sign-off for key users. From M12 onward we will make LeakLimit™ the default input to weekly leakage planning and track simple adoption KPIs (alerts triaged/actioned within set times), reinforced through monthly performance reviews; where adoption slips we will deploy targeted coaching and remove process friction rather than relying on one-off comms.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</si>
</sst>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_(&quot;£&quot;* \(#,##0.00\);_(&quot;£&quot;* &quot;-&quot;??_);_(@_)"/>
    <numFmt numFmtId="165" formatCode="&quot; &quot;#,##0.00&quot; &quot;;&quot;-&quot;#,##0.00&quot; &quot;;&quot; -&quot;00&quot; &quot;;&quot; &quot;@&quot; &quot;"/>
    <numFmt numFmtId="166" formatCode="&quot; &quot;#,##0.00&quot; &quot;;&quot; (&quot;#,##0.00&quot;)&quot;;&quot; -&quot;00&quot; &quot;;&quot; &quot;@&quot; &quot;"/>
    <numFmt numFmtId="167" formatCode="_-[$£-809]* #,##0.00_-;\-[$£-809]* #,##0.00_-;_-[$£-809]* &quot;-&quot;??_-;_-@_-"/>
  </numFmts>
  <fonts count="37" x14ac:knownFonts="1">
    <font>
      <sz val="11"/>
      <color theme="1"/>
      <name val="Aptos Narrow"/>
      <family val="2"/>
      <scheme val="minor"/>
    </font>
    <font>
      <sz val="11"/>
      <color theme="1"/>
      <name val="Aptos Narrow"/>
      <family val="2"/>
      <scheme val="minor"/>
    </font>
    <font>
      <sz val="11"/>
      <color rgb="FF000000"/>
      <name val="Calibri"/>
      <family val="2"/>
    </font>
    <font>
      <sz val="11"/>
      <color rgb="FFFFFFFF"/>
      <name val="Calibri"/>
      <family val="2"/>
    </font>
    <font>
      <b/>
      <sz val="11"/>
      <color rgb="FF000000"/>
      <name val="Calibri"/>
      <family val="2"/>
    </font>
    <font>
      <b/>
      <sz val="11"/>
      <color theme="1"/>
      <name val="Calibri"/>
      <family val="2"/>
    </font>
    <font>
      <b/>
      <sz val="14"/>
      <color theme="1"/>
      <name val="Calibri"/>
      <family val="2"/>
    </font>
    <font>
      <b/>
      <sz val="18"/>
      <color theme="1"/>
      <name val="Calibri"/>
      <family val="2"/>
    </font>
    <font>
      <b/>
      <sz val="11"/>
      <color rgb="FFFFFFFF"/>
      <name val="Calibri"/>
      <family val="2"/>
    </font>
    <font>
      <sz val="11"/>
      <color theme="1"/>
      <name val="Calibri"/>
      <family val="2"/>
    </font>
    <font>
      <b/>
      <sz val="11"/>
      <color theme="0"/>
      <name val="Calibri"/>
      <family val="2"/>
    </font>
    <font>
      <sz val="8"/>
      <name val="Aptos Narrow"/>
      <family val="2"/>
      <scheme val="minor"/>
    </font>
    <font>
      <sz val="11"/>
      <color theme="0"/>
      <name val="Calibri"/>
      <family val="2"/>
    </font>
    <font>
      <i/>
      <sz val="11"/>
      <color rgb="FF000000"/>
      <name val="Calibri"/>
      <family val="2"/>
    </font>
    <font>
      <sz val="11"/>
      <color theme="7"/>
      <name val="Calibri"/>
      <family val="2"/>
    </font>
    <font>
      <b/>
      <sz val="11"/>
      <color theme="7"/>
      <name val="Calibri"/>
      <family val="2"/>
    </font>
    <font>
      <b/>
      <sz val="14"/>
      <color theme="0"/>
      <name val="Calibri"/>
      <family val="2"/>
    </font>
    <font>
      <b/>
      <u/>
      <sz val="11"/>
      <color theme="0"/>
      <name val="Calibri"/>
      <family val="2"/>
    </font>
    <font>
      <b/>
      <sz val="16"/>
      <color theme="0"/>
      <name val="Calibri"/>
      <family val="2"/>
    </font>
    <font>
      <sz val="16"/>
      <color theme="0"/>
      <name val="Calibri"/>
      <family val="2"/>
    </font>
    <font>
      <sz val="11"/>
      <color rgb="FF003595"/>
      <name val="Calibri"/>
      <family val="2"/>
    </font>
    <font>
      <b/>
      <sz val="11"/>
      <color rgb="FF003595"/>
      <name val="Calibri"/>
      <family val="2"/>
    </font>
    <font>
      <sz val="10.5"/>
      <color theme="1"/>
      <name val="Calibri"/>
      <family val="2"/>
    </font>
    <font>
      <i/>
      <sz val="11"/>
      <color theme="1"/>
      <name val="Calibri"/>
      <family val="2"/>
    </font>
    <font>
      <sz val="11"/>
      <color theme="5"/>
      <name val="Calibri"/>
      <family val="2"/>
    </font>
    <font>
      <b/>
      <sz val="11"/>
      <color theme="4"/>
      <name val="Calibri"/>
      <family val="2"/>
    </font>
    <font>
      <sz val="11"/>
      <color theme="4"/>
      <name val="Calibri"/>
      <family val="2"/>
    </font>
    <font>
      <sz val="11"/>
      <color rgb="FFFF0000"/>
      <name val="Calibri"/>
      <family val="2"/>
    </font>
    <font>
      <i/>
      <sz val="11"/>
      <color rgb="FFFF0000"/>
      <name val="Calibri"/>
      <family val="2"/>
    </font>
    <font>
      <b/>
      <i/>
      <sz val="11"/>
      <color rgb="FFFF0000"/>
      <name val="Calibri"/>
      <family val="2"/>
    </font>
    <font>
      <b/>
      <sz val="11"/>
      <color theme="7" tint="-0.499984740745262"/>
      <name val="Calibri"/>
      <family val="2"/>
    </font>
    <font>
      <b/>
      <i/>
      <sz val="11"/>
      <color theme="7"/>
      <name val="Calibri"/>
      <family val="2"/>
    </font>
    <font>
      <b/>
      <i/>
      <sz val="11"/>
      <color theme="0"/>
      <name val="Calibri"/>
      <family val="2"/>
    </font>
    <font>
      <b/>
      <sz val="11"/>
      <color theme="7" tint="-0.249977111117893"/>
      <name val="Calibri"/>
      <family val="2"/>
    </font>
    <font>
      <b/>
      <sz val="18"/>
      <color theme="7" tint="-0.249977111117893"/>
      <name val="Calibri"/>
      <family val="2"/>
    </font>
    <font>
      <b/>
      <sz val="18"/>
      <color theme="7" tint="-0.499984740745262"/>
      <name val="Calibri"/>
      <family val="2"/>
    </font>
    <font>
      <b/>
      <sz val="18"/>
      <color theme="7"/>
      <name val="Calibri"/>
      <family val="2"/>
    </font>
  </fonts>
  <fills count="30">
    <fill>
      <patternFill patternType="none"/>
    </fill>
    <fill>
      <patternFill patternType="gray125"/>
    </fill>
    <fill>
      <patternFill patternType="solid">
        <fgColor theme="0" tint="-4.9989318521683403E-2"/>
        <bgColor indexed="64"/>
      </patternFill>
    </fill>
    <fill>
      <patternFill patternType="solid">
        <fgColor rgb="FF003595"/>
        <bgColor indexed="64"/>
      </patternFill>
    </fill>
    <fill>
      <patternFill patternType="solid">
        <fgColor theme="0"/>
        <bgColor indexed="64"/>
      </patternFill>
    </fill>
    <fill>
      <patternFill patternType="solid">
        <fgColor rgb="FFFFFFFF"/>
        <bgColor rgb="FFFFFFFF"/>
      </patternFill>
    </fill>
    <fill>
      <patternFill patternType="solid">
        <fgColor rgb="FFDCE6F1"/>
        <bgColor rgb="FFDCE6F1"/>
      </patternFill>
    </fill>
    <fill>
      <patternFill patternType="solid">
        <fgColor theme="7"/>
        <bgColor indexed="64"/>
      </patternFill>
    </fill>
    <fill>
      <patternFill patternType="solid">
        <fgColor theme="7" tint="0.79998168889431442"/>
        <bgColor indexed="64"/>
      </patternFill>
    </fill>
    <fill>
      <patternFill patternType="solid">
        <fgColor theme="7"/>
        <bgColor rgb="FF366092"/>
      </patternFill>
    </fill>
    <fill>
      <patternFill patternType="solid">
        <fgColor theme="7" tint="0.79998168889431442"/>
        <bgColor rgb="FFDCE6F1"/>
      </patternFill>
    </fill>
    <fill>
      <patternFill patternType="solid">
        <fgColor theme="0" tint="-4.9989318521683403E-2"/>
        <bgColor rgb="FFFFFFFF"/>
      </patternFill>
    </fill>
    <fill>
      <patternFill patternType="solid">
        <fgColor theme="0"/>
        <bgColor rgb="FFDCE6F1"/>
      </patternFill>
    </fill>
    <fill>
      <patternFill patternType="solid">
        <fgColor theme="7" tint="0.59999389629810485"/>
        <bgColor rgb="FFFFFFFF"/>
      </patternFill>
    </fill>
    <fill>
      <patternFill patternType="solid">
        <fgColor theme="1"/>
        <bgColor rgb="FFDCE6F1"/>
      </patternFill>
    </fill>
    <fill>
      <patternFill patternType="solid">
        <fgColor theme="0"/>
        <bgColor rgb="FFFFFFFF"/>
      </patternFill>
    </fill>
    <fill>
      <patternFill patternType="solid">
        <fgColor theme="1"/>
        <bgColor indexed="64"/>
      </patternFill>
    </fill>
    <fill>
      <patternFill patternType="solid">
        <fgColor rgb="FFFFFF00"/>
        <bgColor indexed="64"/>
      </patternFill>
    </fill>
    <fill>
      <patternFill patternType="solid">
        <fgColor theme="7" tint="0.39997558519241921"/>
        <bgColor rgb="FFFFFFFF"/>
      </patternFill>
    </fill>
    <fill>
      <patternFill patternType="solid">
        <fgColor theme="7" tint="0.79998168889431442"/>
        <bgColor rgb="FFFFFFFF"/>
      </patternFill>
    </fill>
    <fill>
      <patternFill patternType="solid">
        <fgColor theme="7" tint="-0.499984740745262"/>
        <bgColor indexed="64"/>
      </patternFill>
    </fill>
    <fill>
      <patternFill patternType="solid">
        <fgColor theme="7" tint="-0.499984740745262"/>
        <bgColor rgb="FFDCE6F1"/>
      </patternFill>
    </fill>
    <fill>
      <patternFill patternType="solid">
        <fgColor theme="0" tint="-4.9989318521683403E-2"/>
        <bgColor rgb="FFDCE6F1"/>
      </patternFill>
    </fill>
    <fill>
      <patternFill patternType="solid">
        <fgColor theme="7"/>
        <bgColor rgb="FFDCE6F1"/>
      </patternFill>
    </fill>
    <fill>
      <patternFill patternType="solid">
        <fgColor theme="1"/>
        <bgColor rgb="FFFFFFFF"/>
      </patternFill>
    </fill>
    <fill>
      <patternFill patternType="solid">
        <fgColor theme="8" tint="-0.499984740745262"/>
        <bgColor rgb="FFFFFFFF"/>
      </patternFill>
    </fill>
    <fill>
      <patternFill patternType="solid">
        <fgColor theme="7" tint="-0.249977111117893"/>
        <bgColor rgb="FFFFFFFF"/>
      </patternFill>
    </fill>
    <fill>
      <patternFill patternType="solid">
        <fgColor theme="7" tint="-0.499984740745262"/>
        <bgColor rgb="FFFFFFFF"/>
      </patternFill>
    </fill>
    <fill>
      <patternFill patternType="solid">
        <fgColor theme="7" tint="-0.249977111117893"/>
        <bgColor rgb="FF366092"/>
      </patternFill>
    </fill>
    <fill>
      <patternFill patternType="solid">
        <fgColor theme="0" tint="-4.9989318521683403E-2"/>
        <bgColor rgb="FF366092"/>
      </patternFill>
    </fill>
  </fills>
  <borders count="70">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diagonal/>
    </border>
    <border>
      <left style="thin">
        <color theme="0" tint="-0.14999847407452621"/>
      </left>
      <right style="thin">
        <color theme="0" tint="-0.14999847407452621"/>
      </right>
      <top/>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style="medium">
        <color theme="1"/>
      </right>
      <top/>
      <bottom style="medium">
        <color theme="1"/>
      </bottom>
      <diagonal/>
    </border>
    <border>
      <left/>
      <right/>
      <top style="medium">
        <color theme="1"/>
      </top>
      <bottom/>
      <diagonal/>
    </border>
    <border>
      <left/>
      <right/>
      <top/>
      <bottom style="medium">
        <color theme="1"/>
      </bottom>
      <diagonal/>
    </border>
    <border>
      <left/>
      <right style="thick">
        <color theme="1"/>
      </right>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medium">
        <color theme="1"/>
      </left>
      <right style="thin">
        <color theme="0" tint="-0.14999847407452621"/>
      </right>
      <top style="medium">
        <color theme="1"/>
      </top>
      <bottom/>
      <diagonal/>
    </border>
    <border>
      <left style="thin">
        <color theme="0" tint="-0.14999847407452621"/>
      </left>
      <right/>
      <top style="medium">
        <color theme="1"/>
      </top>
      <bottom/>
      <diagonal/>
    </border>
    <border>
      <left style="medium">
        <color theme="1"/>
      </left>
      <right style="thin">
        <color theme="0" tint="-0.14999847407452621"/>
      </right>
      <top/>
      <bottom style="medium">
        <color theme="1"/>
      </bottom>
      <diagonal/>
    </border>
    <border>
      <left style="thin">
        <color theme="0" tint="-0.14999847407452621"/>
      </left>
      <right style="thin">
        <color theme="0" tint="-0.14999847407452621"/>
      </right>
      <top/>
      <bottom style="medium">
        <color theme="1"/>
      </bottom>
      <diagonal/>
    </border>
    <border>
      <left style="thin">
        <color theme="0" tint="-0.14999847407452621"/>
      </left>
      <right style="medium">
        <color theme="1"/>
      </right>
      <top/>
      <bottom style="medium">
        <color theme="1"/>
      </bottom>
      <diagonal/>
    </border>
    <border>
      <left style="medium">
        <color theme="1"/>
      </left>
      <right style="thin">
        <color theme="0" tint="-0.14999847407452621"/>
      </right>
      <top style="medium">
        <color theme="1"/>
      </top>
      <bottom style="thin">
        <color theme="0" tint="-0.14999847407452621"/>
      </bottom>
      <diagonal/>
    </border>
    <border>
      <left style="thin">
        <color theme="0" tint="-0.14999847407452621"/>
      </left>
      <right style="thin">
        <color theme="0" tint="-0.14999847407452621"/>
      </right>
      <top style="medium">
        <color theme="1"/>
      </top>
      <bottom style="thin">
        <color theme="0" tint="-0.14999847407452621"/>
      </bottom>
      <diagonal/>
    </border>
    <border>
      <left style="thin">
        <color theme="0" tint="-0.14999847407452621"/>
      </left>
      <right style="medium">
        <color theme="1"/>
      </right>
      <top style="medium">
        <color theme="1"/>
      </top>
      <bottom style="thin">
        <color theme="0" tint="-0.14999847407452621"/>
      </bottom>
      <diagonal/>
    </border>
    <border>
      <left style="medium">
        <color theme="1"/>
      </left>
      <right style="thin">
        <color theme="0" tint="-0.14999847407452621"/>
      </right>
      <top style="thin">
        <color theme="0" tint="-0.14999847407452621"/>
      </top>
      <bottom style="thin">
        <color theme="0" tint="-0.14999847407452621"/>
      </bottom>
      <diagonal/>
    </border>
    <border>
      <left style="thin">
        <color theme="0" tint="-0.14999847407452621"/>
      </left>
      <right style="medium">
        <color theme="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style="medium">
        <color theme="1"/>
      </bottom>
      <diagonal/>
    </border>
    <border>
      <left style="thin">
        <color theme="0" tint="-0.14999847407452621"/>
      </left>
      <right style="medium">
        <color theme="1"/>
      </right>
      <top style="thin">
        <color theme="0" tint="-0.14999847407452621"/>
      </top>
      <bottom style="medium">
        <color theme="1"/>
      </bottom>
      <diagonal/>
    </border>
    <border>
      <left style="medium">
        <color theme="1"/>
      </left>
      <right style="thin">
        <color theme="0" tint="-0.14999847407452621"/>
      </right>
      <top style="thin">
        <color theme="0" tint="-0.14999847407452621"/>
      </top>
      <bottom/>
      <diagonal/>
    </border>
    <border>
      <left/>
      <right style="thin">
        <color theme="0" tint="-0.14999847407452621"/>
      </right>
      <top/>
      <bottom/>
      <diagonal/>
    </border>
    <border>
      <left style="medium">
        <color theme="1"/>
      </left>
      <right style="thin">
        <color theme="0" tint="-0.14999847407452621"/>
      </right>
      <top/>
      <bottom/>
      <diagonal/>
    </border>
    <border>
      <left style="medium">
        <color theme="1"/>
      </left>
      <right/>
      <top style="thin">
        <color theme="0" tint="-0.14999847407452621"/>
      </top>
      <bottom/>
      <diagonal/>
    </border>
    <border>
      <left/>
      <right style="medium">
        <color theme="1"/>
      </right>
      <top style="thin">
        <color theme="0" tint="-0.14999847407452621"/>
      </top>
      <bottom/>
      <diagonal/>
    </border>
    <border>
      <left style="thin">
        <color theme="7" tint="-0.499984740745262"/>
      </left>
      <right style="thin">
        <color theme="7" tint="-0.499984740745262"/>
      </right>
      <top style="thin">
        <color theme="7" tint="-0.499984740745262"/>
      </top>
      <bottom style="thin">
        <color theme="7" tint="-0.499984740745262"/>
      </bottom>
      <diagonal/>
    </border>
    <border>
      <left style="thin">
        <color theme="0" tint="-0.14999847407452621"/>
      </left>
      <right style="thin">
        <color theme="0" tint="-0.14999847407452621"/>
      </right>
      <top style="thin">
        <color theme="7" tint="-0.499984740745262"/>
      </top>
      <bottom style="thin">
        <color theme="0" tint="-0.14999847407452621"/>
      </bottom>
      <diagonal/>
    </border>
    <border>
      <left style="thin">
        <color theme="0" tint="-0.14999847407452621"/>
      </left>
      <right style="thin">
        <color theme="7" tint="-0.499984740745262"/>
      </right>
      <top style="thin">
        <color theme="7" tint="-0.499984740745262"/>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7" tint="-0.499984740745262"/>
      </bottom>
      <diagonal/>
    </border>
    <border>
      <left style="thin">
        <color theme="0" tint="-0.14999847407452621"/>
      </left>
      <right style="thin">
        <color theme="7" tint="-0.499984740745262"/>
      </right>
      <top style="thin">
        <color theme="0" tint="-0.14999847407452621"/>
      </top>
      <bottom style="thin">
        <color theme="7" tint="-0.499984740745262"/>
      </bottom>
      <diagonal/>
    </border>
    <border>
      <left/>
      <right style="thin">
        <color theme="0" tint="-0.14999847407452621"/>
      </right>
      <top style="thin">
        <color theme="7" tint="-0.499984740745262"/>
      </top>
      <bottom style="thin">
        <color theme="0" tint="-0.14999847407452621"/>
      </bottom>
      <diagonal/>
    </border>
    <border>
      <left/>
      <right style="thin">
        <color theme="0" tint="-0.14999847407452621"/>
      </right>
      <top style="thin">
        <color theme="0" tint="-0.14999847407452621"/>
      </top>
      <bottom style="thin">
        <color theme="7" tint="-0.499984740745262"/>
      </bottom>
      <diagonal/>
    </border>
    <border>
      <left/>
      <right style="thin">
        <color theme="0" tint="-0.14999847407452621"/>
      </right>
      <top style="thin">
        <color theme="0" tint="-0.14999847407452621"/>
      </top>
      <bottom style="thin">
        <color theme="0" tint="-0.14999847407452621"/>
      </bottom>
      <diagonal/>
    </border>
    <border>
      <left style="thin">
        <color theme="7" tint="-0.499984740745262"/>
      </left>
      <right/>
      <top style="thin">
        <color theme="7" tint="-0.499984740745262"/>
      </top>
      <bottom style="medium">
        <color theme="1"/>
      </bottom>
      <diagonal/>
    </border>
    <border>
      <left style="thin">
        <color theme="7" tint="-0.499984740745262"/>
      </left>
      <right/>
      <top style="medium">
        <color theme="1"/>
      </top>
      <bottom style="thin">
        <color theme="7" tint="-0.499984740745262"/>
      </bottom>
      <diagonal/>
    </border>
    <border>
      <left style="thin">
        <color theme="0" tint="-0.14999847407452621"/>
      </left>
      <right style="thin">
        <color theme="7" tint="-0.499984740745262"/>
      </right>
      <top style="thin">
        <color theme="0" tint="-0.14999847407452621"/>
      </top>
      <bottom style="thin">
        <color theme="0" tint="-0.14999847407452621"/>
      </bottom>
      <diagonal/>
    </border>
    <border>
      <left style="thin">
        <color theme="7" tint="-0.499984740745262"/>
      </left>
      <right/>
      <top style="thin">
        <color theme="7" tint="-0.499984740745262"/>
      </top>
      <bottom style="thin">
        <color theme="7" tint="-0.499984740745262"/>
      </bottom>
      <diagonal/>
    </border>
    <border>
      <left style="thin">
        <color theme="7" tint="-0.499984740745262"/>
      </left>
      <right/>
      <top/>
      <bottom style="thin">
        <color theme="9" tint="0.39997558519241921"/>
      </bottom>
      <diagonal/>
    </border>
    <border>
      <left style="thin">
        <color theme="7" tint="-0.499984740745262"/>
      </left>
      <right/>
      <top/>
      <bottom style="medium">
        <color theme="1"/>
      </bottom>
      <diagonal/>
    </border>
    <border>
      <left/>
      <right style="thin">
        <color theme="7" tint="-0.499984740745262"/>
      </right>
      <top style="thin">
        <color theme="7" tint="-0.499984740745262"/>
      </top>
      <bottom style="medium">
        <color theme="1"/>
      </bottom>
      <diagonal/>
    </border>
    <border>
      <left/>
      <right style="thin">
        <color theme="7" tint="-0.499984740745262"/>
      </right>
      <top style="medium">
        <color theme="1"/>
      </top>
      <bottom style="thin">
        <color theme="7" tint="-0.499984740745262"/>
      </bottom>
      <diagonal/>
    </border>
    <border>
      <left/>
      <right style="thin">
        <color theme="7" tint="-0.499984740745262"/>
      </right>
      <top style="thin">
        <color theme="7" tint="-0.499984740745262"/>
      </top>
      <bottom style="thin">
        <color theme="7" tint="-0.499984740745262"/>
      </bottom>
      <diagonal/>
    </border>
    <border>
      <left/>
      <right style="thin">
        <color theme="7" tint="-0.499984740745262"/>
      </right>
      <top/>
      <bottom style="thin">
        <color theme="9" tint="0.39997558519241921"/>
      </bottom>
      <diagonal/>
    </border>
    <border>
      <left/>
      <right style="thin">
        <color theme="7" tint="-0.499984740745262"/>
      </right>
      <top/>
      <bottom style="medium">
        <color theme="1"/>
      </bottom>
      <diagonal/>
    </border>
    <border>
      <left style="thin">
        <color theme="7" tint="-0.499984740745262"/>
      </left>
      <right style="thin">
        <color theme="0" tint="-0.14999847407452621"/>
      </right>
      <top style="thin">
        <color theme="7" tint="-0.499984740745262"/>
      </top>
      <bottom style="thin">
        <color theme="0" tint="-0.14999847407452621"/>
      </bottom>
      <diagonal/>
    </border>
    <border>
      <left style="thin">
        <color theme="7" tint="-0.499984740745262"/>
      </left>
      <right style="thin">
        <color theme="0" tint="-0.14999847407452621"/>
      </right>
      <top style="thin">
        <color theme="0" tint="-0.14999847407452621"/>
      </top>
      <bottom style="thin">
        <color theme="7" tint="-0.499984740745262"/>
      </bottom>
      <diagonal/>
    </border>
    <border>
      <left/>
      <right/>
      <top/>
      <bottom style="thin">
        <color theme="7" tint="-0.499984740745262"/>
      </bottom>
      <diagonal/>
    </border>
    <border>
      <left style="thin">
        <color theme="0" tint="-0.14999847407452621"/>
      </left>
      <right style="thin">
        <color theme="0" tint="-0.14999847407452621"/>
      </right>
      <top/>
      <bottom style="thin">
        <color theme="0" tint="-0.14999847407452621"/>
      </bottom>
      <diagonal/>
    </border>
    <border>
      <left/>
      <right style="thin">
        <color theme="0" tint="-0.14999847407452621"/>
      </right>
      <top style="thin">
        <color theme="0" tint="-0.14999847407452621"/>
      </top>
      <bottom/>
      <diagonal/>
    </border>
    <border>
      <left style="thin">
        <color theme="0" tint="-0.14999847407452621"/>
      </left>
      <right style="thin">
        <color theme="0" tint="-0.14999847407452621"/>
      </right>
      <top style="thin">
        <color theme="0" tint="-0.14999847407452621"/>
      </top>
      <bottom/>
      <diagonal/>
    </border>
  </borders>
  <cellStyleXfs count="5">
    <xf numFmtId="0" fontId="0" fillId="0" borderId="0"/>
    <xf numFmtId="9" fontId="1" fillId="0" borderId="0" applyFont="0" applyFill="0" applyBorder="0" applyAlignment="0" applyProtection="0"/>
    <xf numFmtId="164" fontId="1" fillId="0" borderId="0" applyFont="0" applyFill="0" applyBorder="0" applyAlignment="0" applyProtection="0"/>
    <xf numFmtId="0" fontId="2" fillId="0" borderId="0"/>
    <xf numFmtId="165" fontId="2" fillId="0" borderId="0" applyFont="0" applyFill="0" applyBorder="0" applyAlignment="0" applyProtection="0"/>
  </cellStyleXfs>
  <cellXfs count="336">
    <xf numFmtId="0" fontId="0" fillId="0" borderId="0" xfId="0"/>
    <xf numFmtId="0" fontId="7" fillId="2" borderId="0" xfId="0" applyFont="1" applyFill="1" applyAlignment="1">
      <alignment vertical="center"/>
    </xf>
    <xf numFmtId="0" fontId="9" fillId="2" borderId="0" xfId="0" applyFont="1" applyFill="1"/>
    <xf numFmtId="0" fontId="2" fillId="10" borderId="0" xfId="0" applyFont="1" applyFill="1"/>
    <xf numFmtId="0" fontId="4" fillId="10" borderId="0" xfId="0" applyFont="1" applyFill="1"/>
    <xf numFmtId="0" fontId="9" fillId="10" borderId="5" xfId="0" applyFont="1" applyFill="1" applyBorder="1"/>
    <xf numFmtId="165" fontId="2" fillId="10" borderId="4" xfId="4" applyFont="1" applyFill="1" applyBorder="1"/>
    <xf numFmtId="165" fontId="4" fillId="10" borderId="4" xfId="4" applyFont="1" applyFill="1" applyBorder="1"/>
    <xf numFmtId="0" fontId="4" fillId="10" borderId="1" xfId="0" applyFont="1" applyFill="1" applyBorder="1"/>
    <xf numFmtId="0" fontId="9" fillId="10" borderId="6" xfId="0" applyFont="1" applyFill="1" applyBorder="1"/>
    <xf numFmtId="0" fontId="3" fillId="11" borderId="0" xfId="0" applyFont="1" applyFill="1"/>
    <xf numFmtId="0" fontId="9" fillId="11" borderId="0" xfId="0" applyFont="1" applyFill="1"/>
    <xf numFmtId="165" fontId="2" fillId="11" borderId="0" xfId="4" applyFont="1" applyFill="1"/>
    <xf numFmtId="165" fontId="4" fillId="11" borderId="0" xfId="4" applyFont="1" applyFill="1"/>
    <xf numFmtId="166" fontId="4" fillId="11" borderId="0" xfId="0" applyNumberFormat="1" applyFont="1" applyFill="1"/>
    <xf numFmtId="0" fontId="4" fillId="11" borderId="0" xfId="0" applyFont="1" applyFill="1"/>
    <xf numFmtId="0" fontId="9" fillId="10" borderId="0" xfId="0" applyFont="1" applyFill="1"/>
    <xf numFmtId="0" fontId="9" fillId="4" borderId="0" xfId="0" applyFont="1" applyFill="1"/>
    <xf numFmtId="0" fontId="9" fillId="8" borderId="0" xfId="0" applyFont="1" applyFill="1"/>
    <xf numFmtId="0" fontId="10" fillId="9" borderId="16" xfId="0" applyFont="1" applyFill="1" applyBorder="1" applyAlignment="1">
      <alignment wrapText="1"/>
    </xf>
    <xf numFmtId="0" fontId="10" fillId="7" borderId="17" xfId="0" applyFont="1" applyFill="1" applyBorder="1"/>
    <xf numFmtId="0" fontId="2" fillId="6" borderId="18" xfId="0" applyFont="1" applyFill="1" applyBorder="1"/>
    <xf numFmtId="0" fontId="9" fillId="8" borderId="19" xfId="0" applyFont="1" applyFill="1" applyBorder="1"/>
    <xf numFmtId="0" fontId="9" fillId="10" borderId="18" xfId="0" applyFont="1" applyFill="1" applyBorder="1"/>
    <xf numFmtId="0" fontId="9" fillId="10" borderId="20" xfId="0" applyFont="1" applyFill="1" applyBorder="1"/>
    <xf numFmtId="0" fontId="9" fillId="8" borderId="21" xfId="0" applyFont="1" applyFill="1" applyBorder="1"/>
    <xf numFmtId="0" fontId="8" fillId="9" borderId="16" xfId="0" applyFont="1" applyFill="1" applyBorder="1"/>
    <xf numFmtId="0" fontId="8" fillId="9" borderId="22" xfId="0" applyFont="1" applyFill="1" applyBorder="1"/>
    <xf numFmtId="0" fontId="3" fillId="9" borderId="22" xfId="0" applyFont="1" applyFill="1" applyBorder="1"/>
    <xf numFmtId="0" fontId="3" fillId="9" borderId="17" xfId="0" applyFont="1" applyFill="1" applyBorder="1"/>
    <xf numFmtId="0" fontId="4" fillId="10" borderId="18" xfId="0" applyFont="1" applyFill="1" applyBorder="1"/>
    <xf numFmtId="0" fontId="9" fillId="10" borderId="19" xfId="0" applyFont="1" applyFill="1" applyBorder="1"/>
    <xf numFmtId="0" fontId="2" fillId="10" borderId="18" xfId="0" applyFont="1" applyFill="1" applyBorder="1"/>
    <xf numFmtId="165" fontId="2" fillId="10" borderId="19" xfId="4" applyFont="1" applyFill="1" applyBorder="1"/>
    <xf numFmtId="165" fontId="4" fillId="10" borderId="19" xfId="4" applyFont="1" applyFill="1" applyBorder="1"/>
    <xf numFmtId="0" fontId="4" fillId="10" borderId="23" xfId="0" applyFont="1" applyFill="1" applyBorder="1"/>
    <xf numFmtId="165" fontId="4" fillId="10" borderId="23" xfId="4" applyFont="1" applyFill="1" applyBorder="1"/>
    <xf numFmtId="165" fontId="4" fillId="10" borderId="21" xfId="4" applyFont="1" applyFill="1" applyBorder="1"/>
    <xf numFmtId="165" fontId="2" fillId="10" borderId="2" xfId="4" applyFont="1" applyFill="1" applyBorder="1"/>
    <xf numFmtId="165" fontId="2" fillId="10" borderId="3" xfId="4" applyFont="1" applyFill="1" applyBorder="1"/>
    <xf numFmtId="0" fontId="9" fillId="10" borderId="7" xfId="0" applyFont="1" applyFill="1" applyBorder="1"/>
    <xf numFmtId="0" fontId="9" fillId="10" borderId="16" xfId="0" applyFont="1" applyFill="1" applyBorder="1"/>
    <xf numFmtId="0" fontId="9" fillId="8" borderId="17" xfId="0" applyFont="1" applyFill="1" applyBorder="1"/>
    <xf numFmtId="0" fontId="9" fillId="8" borderId="23" xfId="0" applyFont="1" applyFill="1" applyBorder="1"/>
    <xf numFmtId="0" fontId="9" fillId="8" borderId="22" xfId="0" applyFont="1" applyFill="1" applyBorder="1"/>
    <xf numFmtId="0" fontId="9" fillId="2" borderId="24" xfId="0" applyFont="1" applyFill="1" applyBorder="1"/>
    <xf numFmtId="0" fontId="10" fillId="14" borderId="8" xfId="0" applyFont="1" applyFill="1" applyBorder="1"/>
    <xf numFmtId="0" fontId="12" fillId="14" borderId="9" xfId="0" applyFont="1" applyFill="1" applyBorder="1"/>
    <xf numFmtId="167" fontId="10" fillId="14" borderId="9" xfId="2" applyNumberFormat="1" applyFont="1" applyFill="1" applyBorder="1"/>
    <xf numFmtId="167" fontId="10" fillId="14" borderId="10" xfId="2" applyNumberFormat="1" applyFont="1" applyFill="1" applyBorder="1"/>
    <xf numFmtId="0" fontId="10" fillId="2" borderId="0" xfId="0" applyFont="1" applyFill="1"/>
    <xf numFmtId="0" fontId="9" fillId="2" borderId="0" xfId="0" applyFont="1" applyFill="1" applyAlignment="1">
      <alignment wrapText="1"/>
    </xf>
    <xf numFmtId="0" fontId="2" fillId="10" borderId="0" xfId="0" applyFont="1" applyFill="1" applyAlignment="1">
      <alignment wrapText="1"/>
    </xf>
    <xf numFmtId="0" fontId="2" fillId="10" borderId="23" xfId="0" applyFont="1" applyFill="1" applyBorder="1"/>
    <xf numFmtId="0" fontId="2" fillId="10" borderId="23" xfId="0" applyFont="1" applyFill="1" applyBorder="1" applyAlignment="1">
      <alignment wrapText="1"/>
    </xf>
    <xf numFmtId="0" fontId="10" fillId="7" borderId="22" xfId="0" applyFont="1" applyFill="1" applyBorder="1" applyAlignment="1">
      <alignment wrapText="1"/>
    </xf>
    <xf numFmtId="0" fontId="10" fillId="7" borderId="17" xfId="0" applyFont="1" applyFill="1" applyBorder="1" applyAlignment="1">
      <alignment wrapText="1"/>
    </xf>
    <xf numFmtId="0" fontId="10" fillId="7" borderId="22" xfId="0" applyFont="1" applyFill="1" applyBorder="1" applyAlignment="1">
      <alignment horizontal="center" wrapText="1"/>
    </xf>
    <xf numFmtId="167" fontId="5" fillId="13" borderId="11" xfId="4" applyNumberFormat="1" applyFont="1" applyFill="1" applyBorder="1" applyAlignment="1">
      <alignment vertical="center"/>
    </xf>
    <xf numFmtId="167" fontId="9" fillId="5" borderId="11" xfId="4" applyNumberFormat="1" applyFont="1" applyFill="1" applyBorder="1" applyAlignment="1">
      <alignment vertical="center"/>
    </xf>
    <xf numFmtId="167" fontId="2" fillId="11" borderId="11" xfId="4" applyNumberFormat="1" applyFont="1" applyFill="1" applyBorder="1" applyAlignment="1">
      <alignment vertical="center"/>
    </xf>
    <xf numFmtId="167" fontId="9" fillId="15" borderId="11" xfId="4" applyNumberFormat="1" applyFont="1" applyFill="1" applyBorder="1" applyAlignment="1">
      <alignment vertical="center"/>
    </xf>
    <xf numFmtId="0" fontId="9" fillId="12" borderId="36" xfId="0" applyFont="1" applyFill="1" applyBorder="1" applyAlignment="1">
      <alignment wrapText="1"/>
    </xf>
    <xf numFmtId="0" fontId="9" fillId="4" borderId="37" xfId="0" applyFont="1" applyFill="1" applyBorder="1" applyAlignment="1">
      <alignment wrapText="1"/>
    </xf>
    <xf numFmtId="0" fontId="9" fillId="12" borderId="36" xfId="0" applyFont="1" applyFill="1" applyBorder="1"/>
    <xf numFmtId="0" fontId="3" fillId="11" borderId="19" xfId="0" applyFont="1" applyFill="1" applyBorder="1"/>
    <xf numFmtId="0" fontId="9" fillId="11" borderId="19" xfId="0" applyFont="1" applyFill="1" applyBorder="1"/>
    <xf numFmtId="165" fontId="2" fillId="11" borderId="19" xfId="4" applyFont="1" applyFill="1" applyBorder="1"/>
    <xf numFmtId="165" fontId="4" fillId="11" borderId="19" xfId="4" applyFont="1" applyFill="1" applyBorder="1"/>
    <xf numFmtId="0" fontId="13" fillId="10" borderId="0" xfId="0" applyFont="1" applyFill="1"/>
    <xf numFmtId="0" fontId="13" fillId="10" borderId="23" xfId="0" applyFont="1" applyFill="1" applyBorder="1"/>
    <xf numFmtId="0" fontId="9" fillId="4" borderId="22" xfId="0" applyFont="1" applyFill="1" applyBorder="1"/>
    <xf numFmtId="0" fontId="9" fillId="2" borderId="18" xfId="0" applyFont="1" applyFill="1" applyBorder="1"/>
    <xf numFmtId="0" fontId="9" fillId="2" borderId="19" xfId="0" applyFont="1" applyFill="1" applyBorder="1"/>
    <xf numFmtId="0" fontId="9" fillId="2" borderId="0" xfId="0" applyFont="1" applyFill="1" applyAlignment="1">
      <alignment vertical="top"/>
    </xf>
    <xf numFmtId="0" fontId="9" fillId="2" borderId="20" xfId="0" applyFont="1" applyFill="1" applyBorder="1"/>
    <xf numFmtId="0" fontId="9" fillId="2" borderId="23" xfId="0" applyFont="1" applyFill="1" applyBorder="1"/>
    <xf numFmtId="0" fontId="9" fillId="2" borderId="21" xfId="0" applyFont="1" applyFill="1" applyBorder="1"/>
    <xf numFmtId="0" fontId="9" fillId="4" borderId="18" xfId="0" applyFont="1" applyFill="1" applyBorder="1"/>
    <xf numFmtId="0" fontId="9" fillId="2" borderId="0" xfId="0" applyFont="1" applyFill="1" applyAlignment="1">
      <alignment horizontal="center"/>
    </xf>
    <xf numFmtId="0" fontId="5" fillId="2" borderId="11" xfId="0" applyFont="1" applyFill="1" applyBorder="1"/>
    <xf numFmtId="0" fontId="21" fillId="2" borderId="0" xfId="0" applyFont="1" applyFill="1" applyAlignment="1">
      <alignment horizontal="left" vertical="top"/>
    </xf>
    <xf numFmtId="0" fontId="20" fillId="2" borderId="0" xfId="0" applyFont="1" applyFill="1" applyAlignment="1">
      <alignment vertical="top" wrapText="1"/>
    </xf>
    <xf numFmtId="0" fontId="9" fillId="2" borderId="0" xfId="0" applyFont="1" applyFill="1" applyAlignment="1">
      <alignment horizontal="center" wrapText="1"/>
    </xf>
    <xf numFmtId="0" fontId="22" fillId="2" borderId="0" xfId="0" applyFont="1" applyFill="1"/>
    <xf numFmtId="0" fontId="5" fillId="2" borderId="13" xfId="0" applyFont="1" applyFill="1" applyBorder="1"/>
    <xf numFmtId="0" fontId="18" fillId="7" borderId="16" xfId="0" applyFont="1" applyFill="1" applyBorder="1" applyAlignment="1">
      <alignment vertical="center"/>
    </xf>
    <xf numFmtId="0" fontId="19" fillId="2" borderId="0" xfId="0" applyFont="1" applyFill="1" applyAlignment="1">
      <alignment vertical="center"/>
    </xf>
    <xf numFmtId="0" fontId="19" fillId="2" borderId="0" xfId="0" applyFont="1" applyFill="1" applyAlignment="1">
      <alignment horizontal="left" vertical="center"/>
    </xf>
    <xf numFmtId="0" fontId="18" fillId="2" borderId="0" xfId="0" applyFont="1" applyFill="1" applyAlignment="1">
      <alignment vertical="top"/>
    </xf>
    <xf numFmtId="0" fontId="18" fillId="2" borderId="0" xfId="0" applyFont="1" applyFill="1" applyAlignment="1">
      <alignment horizontal="left" vertical="top"/>
    </xf>
    <xf numFmtId="0" fontId="10" fillId="7" borderId="16" xfId="0" applyFont="1" applyFill="1" applyBorder="1"/>
    <xf numFmtId="0" fontId="5" fillId="8" borderId="18" xfId="0" applyFont="1" applyFill="1" applyBorder="1"/>
    <xf numFmtId="0" fontId="5" fillId="8" borderId="20" xfId="0" applyFont="1" applyFill="1" applyBorder="1"/>
    <xf numFmtId="0" fontId="23" fillId="2" borderId="0" xfId="0" applyFont="1" applyFill="1"/>
    <xf numFmtId="0" fontId="10" fillId="16" borderId="25" xfId="0" applyFont="1" applyFill="1" applyBorder="1"/>
    <xf numFmtId="0" fontId="10" fillId="16" borderId="26" xfId="0" applyFont="1" applyFill="1" applyBorder="1"/>
    <xf numFmtId="167" fontId="10" fillId="16" borderId="26" xfId="0" applyNumberFormat="1" applyFont="1" applyFill="1" applyBorder="1" applyAlignment="1">
      <alignment vertical="center"/>
    </xf>
    <xf numFmtId="0" fontId="10" fillId="16" borderId="27" xfId="0" applyFont="1" applyFill="1" applyBorder="1"/>
    <xf numFmtId="0" fontId="9" fillId="2" borderId="0" xfId="0" applyFont="1" applyFill="1" applyAlignment="1">
      <alignment vertical="center"/>
    </xf>
    <xf numFmtId="0" fontId="5" fillId="2" borderId="0" xfId="0" applyFont="1" applyFill="1"/>
    <xf numFmtId="0" fontId="5" fillId="2" borderId="24" xfId="0" applyFont="1" applyFill="1" applyBorder="1"/>
    <xf numFmtId="0" fontId="5" fillId="4" borderId="0" xfId="0" applyFont="1" applyFill="1"/>
    <xf numFmtId="167" fontId="10" fillId="2" borderId="0" xfId="0" applyNumberFormat="1" applyFont="1" applyFill="1"/>
    <xf numFmtId="0" fontId="9" fillId="8" borderId="16" xfId="0" applyFont="1" applyFill="1" applyBorder="1"/>
    <xf numFmtId="167" fontId="9" fillId="4" borderId="34" xfId="0" applyNumberFormat="1" applyFont="1" applyFill="1" applyBorder="1" applyAlignment="1">
      <alignment vertical="center"/>
    </xf>
    <xf numFmtId="0" fontId="9" fillId="8" borderId="17" xfId="0" applyFont="1" applyFill="1" applyBorder="1" applyAlignment="1">
      <alignment vertical="center"/>
    </xf>
    <xf numFmtId="0" fontId="9" fillId="8" borderId="20" xfId="0" applyFont="1" applyFill="1" applyBorder="1"/>
    <xf numFmtId="167" fontId="9" fillId="4" borderId="38" xfId="0" applyNumberFormat="1" applyFont="1" applyFill="1" applyBorder="1" applyAlignment="1">
      <alignment vertical="center"/>
    </xf>
    <xf numFmtId="0" fontId="9" fillId="8" borderId="21" xfId="0" applyFont="1" applyFill="1" applyBorder="1" applyAlignment="1">
      <alignment vertical="center"/>
    </xf>
    <xf numFmtId="0" fontId="9" fillId="4" borderId="11" xfId="0" applyFont="1" applyFill="1" applyBorder="1" applyAlignment="1">
      <alignment horizontal="center" vertical="center" wrapText="1"/>
    </xf>
    <xf numFmtId="0" fontId="9" fillId="4" borderId="11" xfId="0" applyFont="1" applyFill="1" applyBorder="1" applyAlignment="1">
      <alignment vertical="top" wrapText="1"/>
    </xf>
    <xf numFmtId="0" fontId="9" fillId="4" borderId="37" xfId="0" applyFont="1" applyFill="1" applyBorder="1" applyAlignment="1">
      <alignment vertical="top" wrapText="1"/>
    </xf>
    <xf numFmtId="0" fontId="9" fillId="4" borderId="38" xfId="0" applyFont="1" applyFill="1" applyBorder="1" applyAlignment="1">
      <alignment horizontal="center" vertical="center" wrapText="1"/>
    </xf>
    <xf numFmtId="0" fontId="9" fillId="4" borderId="38" xfId="0" applyFont="1" applyFill="1" applyBorder="1" applyAlignment="1">
      <alignment vertical="top" wrapText="1"/>
    </xf>
    <xf numFmtId="0" fontId="9" fillId="4" borderId="39" xfId="0" applyFont="1" applyFill="1" applyBorder="1" applyAlignment="1">
      <alignment vertical="top" wrapText="1"/>
    </xf>
    <xf numFmtId="0" fontId="9" fillId="2" borderId="41" xfId="0" applyFont="1" applyFill="1" applyBorder="1" applyAlignment="1">
      <alignment wrapText="1"/>
    </xf>
    <xf numFmtId="0" fontId="9" fillId="2" borderId="15" xfId="0" applyFont="1" applyFill="1" applyBorder="1" applyAlignment="1">
      <alignment wrapText="1"/>
    </xf>
    <xf numFmtId="0" fontId="9" fillId="2" borderId="12" xfId="0" applyFont="1" applyFill="1" applyBorder="1" applyAlignment="1">
      <alignment wrapText="1"/>
    </xf>
    <xf numFmtId="0" fontId="9" fillId="4" borderId="19" xfId="0" applyFont="1" applyFill="1" applyBorder="1"/>
    <xf numFmtId="0" fontId="19" fillId="2" borderId="19" xfId="0" applyFont="1" applyFill="1" applyBorder="1" applyAlignment="1">
      <alignment vertical="center"/>
    </xf>
    <xf numFmtId="0" fontId="18" fillId="2" borderId="19" xfId="0" applyFont="1" applyFill="1" applyBorder="1" applyAlignment="1">
      <alignment vertical="top"/>
    </xf>
    <xf numFmtId="0" fontId="9" fillId="2" borderId="0" xfId="0" applyFont="1" applyFill="1" applyAlignment="1">
      <alignment horizontal="left"/>
    </xf>
    <xf numFmtId="0" fontId="25" fillId="2" borderId="0" xfId="0" applyFont="1" applyFill="1" applyAlignment="1">
      <alignment horizontal="left" vertical="top"/>
    </xf>
    <xf numFmtId="0" fontId="9" fillId="4" borderId="11" xfId="0" applyFont="1" applyFill="1" applyBorder="1" applyAlignment="1">
      <alignment horizontal="center" vertical="center"/>
    </xf>
    <xf numFmtId="0" fontId="9" fillId="4" borderId="37" xfId="0" applyFont="1" applyFill="1" applyBorder="1" applyAlignment="1">
      <alignment horizontal="center" vertical="center"/>
    </xf>
    <xf numFmtId="0" fontId="9" fillId="4" borderId="38" xfId="0" applyFont="1" applyFill="1" applyBorder="1" applyAlignment="1">
      <alignment horizontal="center" vertical="center"/>
    </xf>
    <xf numFmtId="0" fontId="9" fillId="4" borderId="39" xfId="0" applyFont="1" applyFill="1" applyBorder="1" applyAlignment="1">
      <alignment horizontal="center" vertical="center"/>
    </xf>
    <xf numFmtId="0" fontId="26" fillId="2" borderId="0" xfId="0" applyFont="1" applyFill="1" applyAlignment="1">
      <alignment vertical="top" wrapText="1"/>
    </xf>
    <xf numFmtId="167" fontId="9" fillId="2" borderId="37" xfId="0" applyNumberFormat="1" applyFont="1" applyFill="1" applyBorder="1"/>
    <xf numFmtId="0" fontId="28" fillId="4" borderId="11" xfId="0" applyFont="1" applyFill="1" applyBorder="1" applyAlignment="1">
      <alignment wrapText="1"/>
    </xf>
    <xf numFmtId="0" fontId="28" fillId="4" borderId="37" xfId="0" applyFont="1" applyFill="1" applyBorder="1"/>
    <xf numFmtId="0" fontId="28" fillId="4" borderId="11" xfId="0" applyFont="1" applyFill="1" applyBorder="1" applyAlignment="1">
      <alignment horizontal="left" vertical="top" wrapText="1"/>
    </xf>
    <xf numFmtId="0" fontId="28" fillId="4" borderId="37" xfId="0" applyFont="1" applyFill="1" applyBorder="1" applyAlignment="1">
      <alignment horizontal="left" vertical="top" wrapText="1"/>
    </xf>
    <xf numFmtId="0" fontId="28" fillId="4" borderId="37" xfId="0" applyFont="1" applyFill="1" applyBorder="1" applyAlignment="1">
      <alignment wrapText="1"/>
    </xf>
    <xf numFmtId="0" fontId="28" fillId="10" borderId="0" xfId="0" applyFont="1" applyFill="1" applyAlignment="1">
      <alignment vertical="top"/>
    </xf>
    <xf numFmtId="0" fontId="2" fillId="10" borderId="0" xfId="0" applyFont="1" applyFill="1" applyAlignment="1">
      <alignment vertical="top"/>
    </xf>
    <xf numFmtId="0" fontId="4" fillId="10" borderId="23" xfId="0" applyFont="1" applyFill="1" applyBorder="1" applyAlignment="1">
      <alignment vertical="top"/>
    </xf>
    <xf numFmtId="0" fontId="13" fillId="10" borderId="0" xfId="0" applyFont="1" applyFill="1" applyAlignment="1">
      <alignment vertical="top"/>
    </xf>
    <xf numFmtId="167" fontId="27" fillId="5" borderId="11" xfId="4" applyNumberFormat="1" applyFont="1" applyFill="1" applyBorder="1" applyAlignment="1">
      <alignment vertical="center"/>
    </xf>
    <xf numFmtId="167" fontId="28" fillId="5" borderId="11" xfId="4" applyNumberFormat="1" applyFont="1" applyFill="1" applyBorder="1" applyAlignment="1">
      <alignment vertical="center"/>
    </xf>
    <xf numFmtId="0" fontId="27" fillId="10" borderId="0" xfId="0" applyFont="1" applyFill="1" applyAlignment="1">
      <alignment vertical="top" wrapText="1"/>
    </xf>
    <xf numFmtId="0" fontId="28" fillId="10" borderId="0" xfId="0" applyFont="1" applyFill="1" applyAlignment="1">
      <alignment vertical="top" wrapText="1"/>
    </xf>
    <xf numFmtId="0" fontId="4" fillId="10" borderId="0" xfId="0" applyFont="1" applyFill="1" applyAlignment="1">
      <alignment vertical="top"/>
    </xf>
    <xf numFmtId="0" fontId="4" fillId="10" borderId="0" xfId="0" applyFont="1" applyFill="1" applyAlignment="1">
      <alignment vertical="top" wrapText="1"/>
    </xf>
    <xf numFmtId="0" fontId="29" fillId="10" borderId="0" xfId="0" applyFont="1" applyFill="1" applyAlignment="1">
      <alignment vertical="top"/>
    </xf>
    <xf numFmtId="167" fontId="28" fillId="15" borderId="11" xfId="4" applyNumberFormat="1" applyFont="1" applyFill="1" applyBorder="1" applyAlignment="1">
      <alignment vertical="center"/>
    </xf>
    <xf numFmtId="167" fontId="27" fillId="15" borderId="11" xfId="4" applyNumberFormat="1" applyFont="1" applyFill="1" applyBorder="1" applyAlignment="1">
      <alignment vertical="center"/>
    </xf>
    <xf numFmtId="167" fontId="5" fillId="2" borderId="39" xfId="0" applyNumberFormat="1" applyFont="1" applyFill="1" applyBorder="1"/>
    <xf numFmtId="9" fontId="29" fillId="4" borderId="11" xfId="1" applyFont="1" applyFill="1" applyBorder="1" applyAlignment="1">
      <alignment horizontal="center" wrapText="1"/>
    </xf>
    <xf numFmtId="167" fontId="9" fillId="2" borderId="0" xfId="0" applyNumberFormat="1" applyFont="1" applyFill="1"/>
    <xf numFmtId="0" fontId="28" fillId="4" borderId="11" xfId="0" applyFont="1" applyFill="1" applyBorder="1" applyAlignment="1">
      <alignment vertical="top" wrapText="1"/>
    </xf>
    <xf numFmtId="0" fontId="28" fillId="4" borderId="37" xfId="0" applyFont="1" applyFill="1" applyBorder="1" applyAlignment="1">
      <alignment vertical="top" wrapText="1"/>
    </xf>
    <xf numFmtId="0" fontId="29" fillId="4" borderId="11" xfId="0" applyFont="1" applyFill="1" applyBorder="1" applyAlignment="1">
      <alignment vertical="center" wrapText="1"/>
    </xf>
    <xf numFmtId="0" fontId="29" fillId="4" borderId="38" xfId="0" applyFont="1" applyFill="1" applyBorder="1" applyAlignment="1">
      <alignment vertical="center" wrapText="1"/>
    </xf>
    <xf numFmtId="0" fontId="28" fillId="4" borderId="11" xfId="0" applyFont="1" applyFill="1" applyBorder="1" applyAlignment="1">
      <alignment horizontal="center" vertical="center"/>
    </xf>
    <xf numFmtId="0" fontId="28" fillId="4" borderId="38" xfId="0" applyFont="1" applyFill="1" applyBorder="1" applyAlignment="1">
      <alignment horizontal="center" vertical="center"/>
    </xf>
    <xf numFmtId="0" fontId="28" fillId="4" borderId="38" xfId="0" applyFont="1" applyFill="1" applyBorder="1" applyAlignment="1">
      <alignment vertical="top" wrapText="1"/>
    </xf>
    <xf numFmtId="0" fontId="28" fillId="12" borderId="36" xfId="0" applyFont="1" applyFill="1" applyBorder="1" applyAlignment="1">
      <alignment horizontal="left" vertical="top" wrapText="1"/>
    </xf>
    <xf numFmtId="0" fontId="28" fillId="12" borderId="36" xfId="0" applyFont="1" applyFill="1" applyBorder="1" applyAlignment="1">
      <alignment wrapText="1"/>
    </xf>
    <xf numFmtId="9" fontId="29" fillId="4" borderId="11" xfId="1" applyFont="1" applyFill="1" applyBorder="1" applyAlignment="1">
      <alignment horizontal="center" vertical="center" wrapText="1"/>
    </xf>
    <xf numFmtId="0" fontId="12" fillId="7" borderId="33" xfId="0" applyFont="1" applyFill="1" applyBorder="1" applyAlignment="1">
      <alignment vertical="top" wrapText="1"/>
    </xf>
    <xf numFmtId="0" fontId="18" fillId="7" borderId="28" xfId="0" applyFont="1" applyFill="1" applyBorder="1" applyAlignment="1">
      <alignment horizontal="left" vertical="center"/>
    </xf>
    <xf numFmtId="0" fontId="5" fillId="8" borderId="34" xfId="0" applyFont="1" applyFill="1" applyBorder="1" applyAlignment="1">
      <alignment wrapText="1"/>
    </xf>
    <xf numFmtId="0" fontId="5" fillId="8" borderId="35" xfId="0" applyFont="1" applyFill="1" applyBorder="1" applyAlignment="1">
      <alignment wrapText="1"/>
    </xf>
    <xf numFmtId="167" fontId="5" fillId="18" borderId="11" xfId="4" applyNumberFormat="1" applyFont="1" applyFill="1" applyBorder="1" applyAlignment="1">
      <alignment vertical="center"/>
    </xf>
    <xf numFmtId="167" fontId="9" fillId="19" borderId="0" xfId="4" applyNumberFormat="1" applyFont="1" applyFill="1" applyBorder="1"/>
    <xf numFmtId="167" fontId="5" fillId="19" borderId="0" xfId="4" applyNumberFormat="1" applyFont="1" applyFill="1" applyBorder="1"/>
    <xf numFmtId="167" fontId="5" fillId="19" borderId="0" xfId="4" applyNumberFormat="1" applyFont="1" applyFill="1" applyBorder="1" applyAlignment="1">
      <alignment vertical="center"/>
    </xf>
    <xf numFmtId="0" fontId="5" fillId="8" borderId="34" xfId="0" applyFont="1" applyFill="1" applyBorder="1" applyAlignment="1">
      <alignment horizontal="center"/>
    </xf>
    <xf numFmtId="0" fontId="5" fillId="8" borderId="34" xfId="0" applyFont="1" applyFill="1" applyBorder="1"/>
    <xf numFmtId="0" fontId="5" fillId="8" borderId="34" xfId="0" applyFont="1" applyFill="1" applyBorder="1" applyAlignment="1">
      <alignment horizontal="center" vertical="center"/>
    </xf>
    <xf numFmtId="0" fontId="5" fillId="8" borderId="35" xfId="0" applyFont="1" applyFill="1" applyBorder="1" applyAlignment="1">
      <alignment horizontal="center" vertical="center"/>
    </xf>
    <xf numFmtId="167" fontId="5" fillId="11" borderId="46" xfId="4" applyNumberFormat="1" applyFont="1" applyFill="1" applyBorder="1" applyAlignment="1">
      <alignment vertical="center"/>
    </xf>
    <xf numFmtId="167" fontId="5" fillId="11" borderId="48" xfId="4" applyNumberFormat="1" applyFont="1" applyFill="1" applyBorder="1" applyAlignment="1">
      <alignment vertical="center"/>
    </xf>
    <xf numFmtId="0" fontId="30" fillId="10" borderId="45" xfId="0" applyFont="1" applyFill="1" applyBorder="1" applyAlignment="1">
      <alignment horizontal="left" vertical="top" wrapText="1"/>
    </xf>
    <xf numFmtId="0" fontId="9" fillId="10" borderId="45" xfId="0" applyFont="1" applyFill="1" applyBorder="1" applyAlignment="1">
      <alignment horizontal="left" vertical="top" wrapText="1"/>
    </xf>
    <xf numFmtId="0" fontId="10" fillId="21" borderId="53" xfId="0" applyFont="1" applyFill="1" applyBorder="1" applyAlignment="1">
      <alignment vertical="top" wrapText="1"/>
    </xf>
    <xf numFmtId="167" fontId="5" fillId="18" borderId="46" xfId="4" applyNumberFormat="1" applyFont="1" applyFill="1" applyBorder="1" applyAlignment="1">
      <alignment vertical="center"/>
    </xf>
    <xf numFmtId="167" fontId="5" fillId="18" borderId="47" xfId="4" applyNumberFormat="1" applyFont="1" applyFill="1" applyBorder="1" applyAlignment="1">
      <alignment vertical="center"/>
    </xf>
    <xf numFmtId="0" fontId="2" fillId="10" borderId="54" xfId="0" applyFont="1" applyFill="1" applyBorder="1" applyAlignment="1">
      <alignment vertical="top" wrapText="1"/>
    </xf>
    <xf numFmtId="167" fontId="28" fillId="5" borderId="55" xfId="4" applyNumberFormat="1" applyFont="1" applyFill="1" applyBorder="1" applyAlignment="1">
      <alignment vertical="center"/>
    </xf>
    <xf numFmtId="0" fontId="2" fillId="10" borderId="56" xfId="0" applyFont="1" applyFill="1" applyBorder="1" applyAlignment="1">
      <alignment vertical="top" wrapText="1"/>
    </xf>
    <xf numFmtId="0" fontId="2" fillId="10" borderId="57" xfId="0" applyFont="1" applyFill="1" applyBorder="1" applyAlignment="1">
      <alignment vertical="top" wrapText="1"/>
    </xf>
    <xf numFmtId="0" fontId="10" fillId="21" borderId="58" xfId="0" applyFont="1" applyFill="1" applyBorder="1" applyAlignment="1">
      <alignment vertical="top" wrapText="1"/>
    </xf>
    <xf numFmtId="167" fontId="5" fillId="18" borderId="55" xfId="4" applyNumberFormat="1" applyFont="1" applyFill="1" applyBorder="1" applyAlignment="1">
      <alignment vertical="center"/>
    </xf>
    <xf numFmtId="167" fontId="28" fillId="5" borderId="48" xfId="4" applyNumberFormat="1" applyFont="1" applyFill="1" applyBorder="1" applyAlignment="1">
      <alignment vertical="center"/>
    </xf>
    <xf numFmtId="167" fontId="28" fillId="5" borderId="49" xfId="4" applyNumberFormat="1" applyFont="1" applyFill="1" applyBorder="1" applyAlignment="1">
      <alignment vertical="center"/>
    </xf>
    <xf numFmtId="167" fontId="5" fillId="18" borderId="50" xfId="4" applyNumberFormat="1" applyFont="1" applyFill="1" applyBorder="1" applyAlignment="1">
      <alignment vertical="center"/>
    </xf>
    <xf numFmtId="167" fontId="9" fillId="11" borderId="52" xfId="4" applyNumberFormat="1" applyFont="1" applyFill="1" applyBorder="1" applyAlignment="1">
      <alignment vertical="center"/>
    </xf>
    <xf numFmtId="167" fontId="5" fillId="18" borderId="52" xfId="4" applyNumberFormat="1" applyFont="1" applyFill="1" applyBorder="1" applyAlignment="1">
      <alignment vertical="center"/>
    </xf>
    <xf numFmtId="167" fontId="9" fillId="11" borderId="51" xfId="4" applyNumberFormat="1" applyFont="1" applyFill="1" applyBorder="1" applyAlignment="1">
      <alignment vertical="center"/>
    </xf>
    <xf numFmtId="0" fontId="10" fillId="21" borderId="59" xfId="0" applyFont="1" applyFill="1" applyBorder="1" applyAlignment="1">
      <alignment vertical="top" wrapText="1"/>
    </xf>
    <xf numFmtId="0" fontId="28" fillId="10" borderId="60" xfId="0" applyFont="1" applyFill="1" applyBorder="1" applyAlignment="1">
      <alignment vertical="top" wrapText="1"/>
    </xf>
    <xf numFmtId="0" fontId="28" fillId="10" borderId="61" xfId="0" applyFont="1" applyFill="1" applyBorder="1" applyAlignment="1">
      <alignment vertical="top" wrapText="1"/>
    </xf>
    <xf numFmtId="0" fontId="28" fillId="10" borderId="62" xfId="0" applyFont="1" applyFill="1" applyBorder="1" applyAlignment="1">
      <alignment vertical="top" wrapText="1"/>
    </xf>
    <xf numFmtId="0" fontId="4" fillId="21" borderId="63" xfId="0" applyFont="1" applyFill="1" applyBorder="1" applyAlignment="1">
      <alignment vertical="top" wrapText="1"/>
    </xf>
    <xf numFmtId="0" fontId="2" fillId="10" borderId="60" xfId="0" applyFont="1" applyFill="1" applyBorder="1" applyAlignment="1">
      <alignment vertical="top" wrapText="1"/>
    </xf>
    <xf numFmtId="167" fontId="5" fillId="11" borderId="64" xfId="4" applyNumberFormat="1" applyFont="1" applyFill="1" applyBorder="1" applyAlignment="1">
      <alignment vertical="center"/>
    </xf>
    <xf numFmtId="167" fontId="5" fillId="11" borderId="47" xfId="4" applyNumberFormat="1" applyFont="1" applyFill="1" applyBorder="1" applyAlignment="1">
      <alignment vertical="center"/>
    </xf>
    <xf numFmtId="167" fontId="5" fillId="11" borderId="65" xfId="4" applyNumberFormat="1" applyFont="1" applyFill="1" applyBorder="1" applyAlignment="1">
      <alignment vertical="center"/>
    </xf>
    <xf numFmtId="167" fontId="5" fillId="11" borderId="49" xfId="4" applyNumberFormat="1" applyFont="1" applyFill="1" applyBorder="1" applyAlignment="1">
      <alignment vertical="center"/>
    </xf>
    <xf numFmtId="0" fontId="31" fillId="2" borderId="0" xfId="0" applyFont="1" applyFill="1"/>
    <xf numFmtId="0" fontId="9" fillId="22" borderId="0" xfId="0" applyFont="1" applyFill="1"/>
    <xf numFmtId="0" fontId="9" fillId="10" borderId="22" xfId="0" applyFont="1" applyFill="1" applyBorder="1"/>
    <xf numFmtId="0" fontId="9" fillId="10" borderId="17" xfId="0" applyFont="1" applyFill="1" applyBorder="1"/>
    <xf numFmtId="0" fontId="9" fillId="10" borderId="23" xfId="0" applyFont="1" applyFill="1" applyBorder="1"/>
    <xf numFmtId="0" fontId="9" fillId="10" borderId="21" xfId="0" applyFont="1" applyFill="1" applyBorder="1"/>
    <xf numFmtId="0" fontId="5" fillId="10" borderId="16" xfId="0" applyFont="1" applyFill="1" applyBorder="1"/>
    <xf numFmtId="0" fontId="14" fillId="10" borderId="18" xfId="0" applyFont="1" applyFill="1" applyBorder="1" applyAlignment="1">
      <alignment wrapText="1"/>
    </xf>
    <xf numFmtId="0" fontId="4" fillId="11" borderId="0" xfId="0" applyFont="1" applyFill="1" applyAlignment="1">
      <alignment vertical="top"/>
    </xf>
    <xf numFmtId="0" fontId="2" fillId="10" borderId="2" xfId="0" applyFont="1" applyFill="1" applyBorder="1" applyAlignment="1">
      <alignment vertical="top"/>
    </xf>
    <xf numFmtId="0" fontId="9" fillId="10" borderId="6" xfId="0" applyFont="1" applyFill="1" applyBorder="1" applyAlignment="1">
      <alignment vertical="top"/>
    </xf>
    <xf numFmtId="0" fontId="9" fillId="22" borderId="0" xfId="0" applyFont="1" applyFill="1" applyAlignment="1">
      <alignment vertical="top"/>
    </xf>
    <xf numFmtId="0" fontId="9" fillId="10" borderId="22" xfId="0" applyFont="1" applyFill="1" applyBorder="1" applyAlignment="1">
      <alignment vertical="top"/>
    </xf>
    <xf numFmtId="0" fontId="9" fillId="10" borderId="0" xfId="0" applyFont="1" applyFill="1" applyAlignment="1">
      <alignment vertical="top"/>
    </xf>
    <xf numFmtId="0" fontId="9" fillId="10" borderId="23" xfId="0" applyFont="1" applyFill="1" applyBorder="1" applyAlignment="1">
      <alignment vertical="top"/>
    </xf>
    <xf numFmtId="0" fontId="15" fillId="22" borderId="0" xfId="0" applyFont="1" applyFill="1" applyAlignment="1">
      <alignment vertical="top" wrapText="1"/>
    </xf>
    <xf numFmtId="0" fontId="15" fillId="10" borderId="19" xfId="0" applyFont="1" applyFill="1" applyBorder="1" applyAlignment="1">
      <alignment vertical="top" wrapText="1"/>
    </xf>
    <xf numFmtId="0" fontId="10" fillId="10" borderId="0" xfId="0" applyFont="1" applyFill="1" applyAlignment="1">
      <alignment horizontal="left" vertical="top" wrapText="1"/>
    </xf>
    <xf numFmtId="0" fontId="9" fillId="10" borderId="0" xfId="0" applyFont="1" applyFill="1" applyAlignment="1">
      <alignment horizontal="left" vertical="top" wrapText="1"/>
    </xf>
    <xf numFmtId="0" fontId="15" fillId="12" borderId="0" xfId="0" applyFont="1" applyFill="1" applyAlignment="1">
      <alignment vertical="top" wrapText="1"/>
    </xf>
    <xf numFmtId="167" fontId="10" fillId="24" borderId="50" xfId="4" applyNumberFormat="1" applyFont="1" applyFill="1" applyBorder="1" applyAlignment="1">
      <alignment vertical="center"/>
    </xf>
    <xf numFmtId="167" fontId="32" fillId="24" borderId="46" xfId="4" applyNumberFormat="1" applyFont="1" applyFill="1" applyBorder="1" applyAlignment="1">
      <alignment vertical="center"/>
    </xf>
    <xf numFmtId="167" fontId="32" fillId="24" borderId="47" xfId="4" applyNumberFormat="1" applyFont="1" applyFill="1" applyBorder="1" applyAlignment="1">
      <alignment vertical="center"/>
    </xf>
    <xf numFmtId="167" fontId="10" fillId="24" borderId="51" xfId="4" applyNumberFormat="1" applyFont="1" applyFill="1" applyBorder="1" applyAlignment="1">
      <alignment vertical="center"/>
    </xf>
    <xf numFmtId="167" fontId="32" fillId="24" borderId="48" xfId="4" applyNumberFormat="1" applyFont="1" applyFill="1" applyBorder="1" applyAlignment="1">
      <alignment vertical="center"/>
    </xf>
    <xf numFmtId="167" fontId="32" fillId="24" borderId="49" xfId="4" applyNumberFormat="1" applyFont="1" applyFill="1" applyBorder="1" applyAlignment="1">
      <alignment vertical="center"/>
    </xf>
    <xf numFmtId="0" fontId="10" fillId="14" borderId="45" xfId="0" applyFont="1" applyFill="1" applyBorder="1" applyAlignment="1">
      <alignment horizontal="left" vertical="top" wrapText="1"/>
    </xf>
    <xf numFmtId="0" fontId="9" fillId="14" borderId="45" xfId="0" applyFont="1" applyFill="1" applyBorder="1" applyAlignment="1">
      <alignment horizontal="left" vertical="top" wrapText="1"/>
    </xf>
    <xf numFmtId="167" fontId="10" fillId="25" borderId="11" xfId="4" applyNumberFormat="1" applyFont="1" applyFill="1" applyBorder="1" applyAlignment="1">
      <alignment vertical="center"/>
    </xf>
    <xf numFmtId="167" fontId="12" fillId="26" borderId="11" xfId="4" applyNumberFormat="1" applyFont="1" applyFill="1" applyBorder="1" applyAlignment="1">
      <alignment vertical="center"/>
    </xf>
    <xf numFmtId="167" fontId="10" fillId="26" borderId="11" xfId="4" applyNumberFormat="1" applyFont="1" applyFill="1" applyBorder="1" applyAlignment="1">
      <alignment vertical="center"/>
    </xf>
    <xf numFmtId="167" fontId="10" fillId="27" borderId="11" xfId="4" applyNumberFormat="1" applyFont="1" applyFill="1" applyBorder="1" applyAlignment="1">
      <alignment vertical="center"/>
    </xf>
    <xf numFmtId="167" fontId="10" fillId="26" borderId="67" xfId="4" applyNumberFormat="1" applyFont="1" applyFill="1" applyBorder="1" applyAlignment="1">
      <alignment vertical="center"/>
    </xf>
    <xf numFmtId="167" fontId="10" fillId="26" borderId="38" xfId="4" applyNumberFormat="1" applyFont="1" applyFill="1" applyBorder="1" applyAlignment="1">
      <alignment vertical="center"/>
    </xf>
    <xf numFmtId="167" fontId="10" fillId="27" borderId="38" xfId="4" applyNumberFormat="1" applyFont="1" applyFill="1" applyBorder="1" applyAlignment="1">
      <alignment vertical="center"/>
    </xf>
    <xf numFmtId="167" fontId="10" fillId="27" borderId="67" xfId="4" applyNumberFormat="1" applyFont="1" applyFill="1" applyBorder="1" applyAlignment="1">
      <alignment vertical="center"/>
    </xf>
    <xf numFmtId="0" fontId="28" fillId="12" borderId="43" xfId="0" applyFont="1" applyFill="1" applyBorder="1" applyAlignment="1">
      <alignment wrapText="1"/>
    </xf>
    <xf numFmtId="0" fontId="28" fillId="4" borderId="14" xfId="0" applyFont="1" applyFill="1" applyBorder="1" applyAlignment="1">
      <alignment wrapText="1"/>
    </xf>
    <xf numFmtId="9" fontId="29" fillId="4" borderId="14" xfId="1" applyFont="1" applyFill="1" applyBorder="1" applyAlignment="1">
      <alignment horizontal="center" wrapText="1"/>
    </xf>
    <xf numFmtId="0" fontId="28" fillId="4" borderId="44" xfId="0" applyFont="1" applyFill="1" applyBorder="1" applyAlignment="1">
      <alignment wrapText="1"/>
    </xf>
    <xf numFmtId="167" fontId="10" fillId="26" borderId="68" xfId="4" applyNumberFormat="1" applyFont="1" applyFill="1" applyBorder="1" applyAlignment="1">
      <alignment vertical="center"/>
    </xf>
    <xf numFmtId="167" fontId="9" fillId="15" borderId="69" xfId="4" applyNumberFormat="1" applyFont="1" applyFill="1" applyBorder="1" applyAlignment="1">
      <alignment vertical="center"/>
    </xf>
    <xf numFmtId="167" fontId="10" fillId="19" borderId="23" xfId="4" applyNumberFormat="1" applyFont="1" applyFill="1" applyBorder="1" applyAlignment="1">
      <alignment vertical="center"/>
    </xf>
    <xf numFmtId="167" fontId="9" fillId="19" borderId="23" xfId="4" applyNumberFormat="1" applyFont="1" applyFill="1" applyBorder="1" applyAlignment="1">
      <alignment vertical="center"/>
    </xf>
    <xf numFmtId="0" fontId="15" fillId="10" borderId="18" xfId="0" applyFont="1" applyFill="1" applyBorder="1" applyAlignment="1">
      <alignment horizontal="right" wrapText="1"/>
    </xf>
    <xf numFmtId="0" fontId="8" fillId="29" borderId="0" xfId="0" applyFont="1" applyFill="1" applyAlignment="1">
      <alignment horizontal="center" vertical="center"/>
    </xf>
    <xf numFmtId="0" fontId="5" fillId="2" borderId="0" xfId="0" applyFont="1" applyFill="1" applyAlignment="1">
      <alignment horizontal="center" vertical="center"/>
    </xf>
    <xf numFmtId="0" fontId="8" fillId="28" borderId="25" xfId="0" applyFont="1" applyFill="1" applyBorder="1" applyAlignment="1">
      <alignment horizontal="center" vertical="center"/>
    </xf>
    <xf numFmtId="0" fontId="10" fillId="20" borderId="25" xfId="0" applyFont="1" applyFill="1" applyBorder="1" applyAlignment="1">
      <alignment horizontal="center" vertical="center"/>
    </xf>
    <xf numFmtId="0" fontId="10" fillId="7" borderId="25" xfId="0" applyFont="1" applyFill="1" applyBorder="1" applyAlignment="1">
      <alignment horizontal="center" vertical="center"/>
    </xf>
    <xf numFmtId="0" fontId="9" fillId="2" borderId="0" xfId="0" applyFont="1" applyFill="1" applyAlignment="1">
      <alignment horizontal="left" vertical="top" wrapText="1"/>
    </xf>
    <xf numFmtId="0" fontId="12" fillId="3" borderId="0" xfId="0" applyFont="1" applyFill="1" applyAlignment="1">
      <alignment horizontal="center" vertical="top" wrapText="1"/>
    </xf>
    <xf numFmtId="0" fontId="12" fillId="3" borderId="0" xfId="0" applyFont="1" applyFill="1" applyAlignment="1">
      <alignment horizontal="center" vertical="top"/>
    </xf>
    <xf numFmtId="0" fontId="5" fillId="17" borderId="0" xfId="0" applyFont="1" applyFill="1" applyAlignment="1">
      <alignment horizontal="left" vertical="top" wrapText="1"/>
    </xf>
    <xf numFmtId="0" fontId="9" fillId="2" borderId="16" xfId="0" applyFont="1" applyFill="1" applyBorder="1" applyAlignment="1">
      <alignment horizontal="center"/>
    </xf>
    <xf numFmtId="0" fontId="9" fillId="2" borderId="22" xfId="0" applyFont="1" applyFill="1" applyBorder="1" applyAlignment="1">
      <alignment horizontal="center"/>
    </xf>
    <xf numFmtId="0" fontId="9" fillId="2" borderId="17" xfId="0" applyFont="1" applyFill="1" applyBorder="1" applyAlignment="1">
      <alignment horizontal="center"/>
    </xf>
    <xf numFmtId="14" fontId="28" fillId="4" borderId="11" xfId="0" applyNumberFormat="1" applyFont="1" applyFill="1" applyBorder="1" applyAlignment="1">
      <alignment horizontal="left" vertical="top"/>
    </xf>
    <xf numFmtId="0" fontId="28" fillId="4" borderId="11" xfId="0" applyFont="1" applyFill="1" applyBorder="1" applyAlignment="1">
      <alignment horizontal="left" vertical="top"/>
    </xf>
    <xf numFmtId="0" fontId="9" fillId="2" borderId="0" xfId="0" applyFont="1" applyFill="1" applyAlignment="1">
      <alignment horizontal="center"/>
    </xf>
    <xf numFmtId="0" fontId="15" fillId="4" borderId="26" xfId="0" applyFont="1" applyFill="1" applyBorder="1" applyAlignment="1">
      <alignment horizontal="right"/>
    </xf>
    <xf numFmtId="0" fontId="15" fillId="4" borderId="27" xfId="0" applyFont="1" applyFill="1" applyBorder="1" applyAlignment="1">
      <alignment horizontal="right"/>
    </xf>
    <xf numFmtId="0" fontId="30" fillId="2" borderId="26" xfId="0" applyFont="1" applyFill="1" applyBorder="1" applyAlignment="1">
      <alignment horizontal="left"/>
    </xf>
    <xf numFmtId="0" fontId="9" fillId="4" borderId="22" xfId="0" applyFont="1" applyFill="1" applyBorder="1" applyAlignment="1">
      <alignment horizontal="center"/>
    </xf>
    <xf numFmtId="0" fontId="9" fillId="4" borderId="17" xfId="0" applyFont="1" applyFill="1" applyBorder="1" applyAlignment="1">
      <alignment horizontal="center"/>
    </xf>
    <xf numFmtId="0" fontId="9" fillId="4" borderId="0" xfId="0" applyFont="1" applyFill="1" applyAlignment="1">
      <alignment horizontal="center"/>
    </xf>
    <xf numFmtId="0" fontId="9" fillId="4" borderId="19" xfId="0" applyFont="1" applyFill="1" applyBorder="1" applyAlignment="1">
      <alignment horizontal="center"/>
    </xf>
    <xf numFmtId="0" fontId="9" fillId="4" borderId="23" xfId="0" applyFont="1" applyFill="1" applyBorder="1" applyAlignment="1">
      <alignment horizontal="center"/>
    </xf>
    <xf numFmtId="0" fontId="9" fillId="4" borderId="21" xfId="0" applyFont="1" applyFill="1" applyBorder="1" applyAlignment="1">
      <alignment horizontal="center"/>
    </xf>
    <xf numFmtId="0" fontId="14" fillId="10" borderId="18" xfId="0" applyFont="1" applyFill="1" applyBorder="1" applyAlignment="1">
      <alignment horizontal="center" vertical="top" wrapText="1"/>
    </xf>
    <xf numFmtId="0" fontId="14" fillId="10" borderId="20" xfId="0" applyFont="1" applyFill="1" applyBorder="1" applyAlignment="1">
      <alignment horizontal="center" vertical="top" wrapText="1"/>
    </xf>
    <xf numFmtId="0" fontId="10" fillId="20" borderId="16" xfId="0" applyFont="1" applyFill="1" applyBorder="1" applyAlignment="1">
      <alignment horizontal="center" vertical="center" wrapText="1"/>
    </xf>
    <xf numFmtId="0" fontId="10" fillId="20" borderId="18" xfId="0" applyFont="1" applyFill="1" applyBorder="1" applyAlignment="1">
      <alignment horizontal="center" vertical="center"/>
    </xf>
    <xf numFmtId="0" fontId="10" fillId="20" borderId="20" xfId="0" applyFont="1" applyFill="1" applyBorder="1" applyAlignment="1">
      <alignment horizontal="center" vertical="center"/>
    </xf>
    <xf numFmtId="0" fontId="10" fillId="7" borderId="16" xfId="0" applyFont="1" applyFill="1" applyBorder="1" applyAlignment="1">
      <alignment horizontal="center" vertical="center" wrapText="1"/>
    </xf>
    <xf numFmtId="0" fontId="10" fillId="7" borderId="18" xfId="0" applyFont="1" applyFill="1" applyBorder="1" applyAlignment="1">
      <alignment horizontal="center" vertical="center"/>
    </xf>
    <xf numFmtId="0" fontId="10" fillId="7" borderId="20" xfId="0" applyFont="1" applyFill="1" applyBorder="1" applyAlignment="1">
      <alignment horizontal="center" vertical="center"/>
    </xf>
    <xf numFmtId="167" fontId="36" fillId="4" borderId="22" xfId="0" applyNumberFormat="1" applyFont="1" applyFill="1" applyBorder="1" applyAlignment="1">
      <alignment horizontal="center" vertical="center"/>
    </xf>
    <xf numFmtId="167" fontId="36" fillId="4" borderId="17" xfId="0" applyNumberFormat="1" applyFont="1" applyFill="1" applyBorder="1" applyAlignment="1">
      <alignment horizontal="center" vertical="center"/>
    </xf>
    <xf numFmtId="167" fontId="36" fillId="4" borderId="0" xfId="0" applyNumberFormat="1" applyFont="1" applyFill="1" applyAlignment="1">
      <alignment horizontal="center" vertical="center"/>
    </xf>
    <xf numFmtId="167" fontId="36" fillId="4" borderId="19" xfId="0" applyNumberFormat="1" applyFont="1" applyFill="1" applyBorder="1" applyAlignment="1">
      <alignment horizontal="center" vertical="center"/>
    </xf>
    <xf numFmtId="167" fontId="36" fillId="4" borderId="23" xfId="0" applyNumberFormat="1" applyFont="1" applyFill="1" applyBorder="1" applyAlignment="1">
      <alignment horizontal="center" vertical="center"/>
    </xf>
    <xf numFmtId="167" fontId="36" fillId="4" borderId="21" xfId="0" applyNumberFormat="1" applyFont="1" applyFill="1" applyBorder="1" applyAlignment="1">
      <alignment horizontal="center" vertical="center"/>
    </xf>
    <xf numFmtId="0" fontId="33" fillId="4" borderId="26" xfId="0" applyFont="1" applyFill="1" applyBorder="1" applyAlignment="1">
      <alignment horizontal="right"/>
    </xf>
    <xf numFmtId="0" fontId="33" fillId="4" borderId="27" xfId="0" applyFont="1" applyFill="1" applyBorder="1" applyAlignment="1">
      <alignment horizontal="right"/>
    </xf>
    <xf numFmtId="167" fontId="35" fillId="4" borderId="22" xfId="0" applyNumberFormat="1" applyFont="1" applyFill="1" applyBorder="1" applyAlignment="1">
      <alignment horizontal="center" vertical="center"/>
    </xf>
    <xf numFmtId="167" fontId="35" fillId="4" borderId="17" xfId="0" applyNumberFormat="1" applyFont="1" applyFill="1" applyBorder="1" applyAlignment="1">
      <alignment horizontal="center" vertical="center"/>
    </xf>
    <xf numFmtId="167" fontId="35" fillId="4" borderId="0" xfId="0" applyNumberFormat="1" applyFont="1" applyFill="1" applyAlignment="1">
      <alignment horizontal="center" vertical="center"/>
    </xf>
    <xf numFmtId="167" fontId="35" fillId="4" borderId="19" xfId="0" applyNumberFormat="1" applyFont="1" applyFill="1" applyBorder="1" applyAlignment="1">
      <alignment horizontal="center" vertical="center"/>
    </xf>
    <xf numFmtId="167" fontId="35" fillId="4" borderId="23" xfId="0" applyNumberFormat="1" applyFont="1" applyFill="1" applyBorder="1" applyAlignment="1">
      <alignment horizontal="center" vertical="center"/>
    </xf>
    <xf numFmtId="167" fontId="35" fillId="4" borderId="21" xfId="0" applyNumberFormat="1" applyFont="1" applyFill="1" applyBorder="1" applyAlignment="1">
      <alignment horizontal="center" vertical="center"/>
    </xf>
    <xf numFmtId="0" fontId="30" fillId="4" borderId="26" xfId="0" applyFont="1" applyFill="1" applyBorder="1" applyAlignment="1">
      <alignment horizontal="right"/>
    </xf>
    <xf numFmtId="0" fontId="30" fillId="4" borderId="27" xfId="0" applyFont="1" applyFill="1" applyBorder="1" applyAlignment="1">
      <alignment horizontal="right"/>
    </xf>
    <xf numFmtId="0" fontId="8" fillId="28" borderId="16" xfId="0" applyFont="1" applyFill="1" applyBorder="1" applyAlignment="1">
      <alignment horizontal="center" vertical="center" wrapText="1"/>
    </xf>
    <xf numFmtId="0" fontId="8" fillId="28" borderId="20" xfId="0" applyFont="1" applyFill="1" applyBorder="1" applyAlignment="1">
      <alignment horizontal="center" vertical="center"/>
    </xf>
    <xf numFmtId="167" fontId="34" fillId="4" borderId="22" xfId="0" applyNumberFormat="1" applyFont="1" applyFill="1" applyBorder="1" applyAlignment="1">
      <alignment horizontal="center" vertical="center"/>
    </xf>
    <xf numFmtId="167" fontId="34" fillId="4" borderId="17" xfId="0" applyNumberFormat="1" applyFont="1" applyFill="1" applyBorder="1" applyAlignment="1">
      <alignment horizontal="center" vertical="center"/>
    </xf>
    <xf numFmtId="167" fontId="34" fillId="4" borderId="23" xfId="0" applyNumberFormat="1" applyFont="1" applyFill="1" applyBorder="1" applyAlignment="1">
      <alignment horizontal="center" vertical="center"/>
    </xf>
    <xf numFmtId="167" fontId="34" fillId="4" borderId="21" xfId="0" applyNumberFormat="1" applyFont="1" applyFill="1" applyBorder="1" applyAlignment="1">
      <alignment horizontal="center" vertical="center"/>
    </xf>
    <xf numFmtId="0" fontId="14" fillId="10" borderId="18" xfId="0" applyFont="1" applyFill="1" applyBorder="1" applyAlignment="1">
      <alignment horizontal="left" vertical="top" wrapText="1"/>
    </xf>
    <xf numFmtId="0" fontId="14" fillId="10" borderId="43" xfId="0" applyFont="1" applyFill="1" applyBorder="1" applyAlignment="1">
      <alignment horizontal="left" vertical="top" wrapText="1"/>
    </xf>
    <xf numFmtId="0" fontId="14" fillId="10" borderId="14" xfId="0" applyFont="1" applyFill="1" applyBorder="1" applyAlignment="1">
      <alignment horizontal="left" vertical="top" wrapText="1"/>
    </xf>
    <xf numFmtId="0" fontId="14" fillId="10" borderId="44" xfId="0" applyFont="1" applyFill="1" applyBorder="1" applyAlignment="1">
      <alignment horizontal="left" vertical="top" wrapText="1"/>
    </xf>
    <xf numFmtId="0" fontId="14" fillId="10" borderId="0" xfId="0" applyFont="1" applyFill="1" applyAlignment="1">
      <alignment horizontal="left" vertical="top" wrapText="1"/>
    </xf>
    <xf numFmtId="0" fontId="14" fillId="10" borderId="19" xfId="0" applyFont="1" applyFill="1" applyBorder="1" applyAlignment="1">
      <alignment horizontal="left" vertical="top" wrapText="1"/>
    </xf>
    <xf numFmtId="0" fontId="14" fillId="10" borderId="20" xfId="0" applyFont="1" applyFill="1" applyBorder="1" applyAlignment="1">
      <alignment horizontal="left" vertical="top" wrapText="1"/>
    </xf>
    <xf numFmtId="0" fontId="14" fillId="10" borderId="23" xfId="0" applyFont="1" applyFill="1" applyBorder="1" applyAlignment="1">
      <alignment horizontal="left" vertical="top" wrapText="1"/>
    </xf>
    <xf numFmtId="0" fontId="14" fillId="10" borderId="21" xfId="0" applyFont="1" applyFill="1" applyBorder="1" applyAlignment="1">
      <alignment horizontal="left" vertical="top" wrapText="1"/>
    </xf>
    <xf numFmtId="0" fontId="19" fillId="7" borderId="22" xfId="0" applyFont="1" applyFill="1" applyBorder="1" applyAlignment="1">
      <alignment horizontal="left" vertical="center"/>
    </xf>
    <xf numFmtId="0" fontId="19" fillId="7" borderId="17" xfId="0" applyFont="1" applyFill="1" applyBorder="1" applyAlignment="1">
      <alignment horizontal="left" vertical="center"/>
    </xf>
    <xf numFmtId="0" fontId="14" fillId="8" borderId="20" xfId="0" applyFont="1" applyFill="1" applyBorder="1" applyAlignment="1">
      <alignment horizontal="left" vertical="top" wrapText="1"/>
    </xf>
    <xf numFmtId="0" fontId="14" fillId="8" borderId="23" xfId="0" applyFont="1" applyFill="1" applyBorder="1" applyAlignment="1">
      <alignment horizontal="left" vertical="top" wrapText="1"/>
    </xf>
    <xf numFmtId="0" fontId="14" fillId="8" borderId="21" xfId="0" applyFont="1" applyFill="1" applyBorder="1" applyAlignment="1">
      <alignment horizontal="left" vertical="top" wrapText="1"/>
    </xf>
    <xf numFmtId="0" fontId="12" fillId="23" borderId="16" xfId="0" applyFont="1" applyFill="1" applyBorder="1" applyAlignment="1">
      <alignment horizontal="left"/>
    </xf>
    <xf numFmtId="0" fontId="12" fillId="23" borderId="17" xfId="0" applyFont="1" applyFill="1" applyBorder="1" applyAlignment="1">
      <alignment horizontal="left"/>
    </xf>
    <xf numFmtId="0" fontId="9" fillId="12" borderId="18" xfId="0" applyFont="1" applyFill="1" applyBorder="1" applyAlignment="1">
      <alignment horizontal="left"/>
    </xf>
    <xf numFmtId="0" fontId="9" fillId="12" borderId="19" xfId="0" applyFont="1" applyFill="1" applyBorder="1" applyAlignment="1">
      <alignment horizontal="left"/>
    </xf>
    <xf numFmtId="0" fontId="24" fillId="8" borderId="40" xfId="0" applyFont="1" applyFill="1" applyBorder="1" applyAlignment="1">
      <alignment horizontal="center" vertical="top" wrapText="1"/>
    </xf>
    <xf numFmtId="0" fontId="24" fillId="8" borderId="42" xfId="0" applyFont="1" applyFill="1" applyBorder="1" applyAlignment="1">
      <alignment horizontal="center" vertical="top" wrapText="1"/>
    </xf>
    <xf numFmtId="0" fontId="24" fillId="8" borderId="30" xfId="0" applyFont="1" applyFill="1" applyBorder="1" applyAlignment="1">
      <alignment horizontal="center" vertical="top" wrapText="1"/>
    </xf>
    <xf numFmtId="0" fontId="19" fillId="7" borderId="29" xfId="0" applyFont="1" applyFill="1" applyBorder="1" applyAlignment="1">
      <alignment horizontal="left" vertical="center"/>
    </xf>
    <xf numFmtId="0" fontId="15" fillId="8" borderId="30" xfId="0" applyFont="1" applyFill="1" applyBorder="1" applyAlignment="1">
      <alignment horizontal="left" vertical="top" wrapText="1"/>
    </xf>
    <xf numFmtId="0" fontId="15" fillId="8" borderId="31" xfId="0" applyFont="1" applyFill="1" applyBorder="1" applyAlignment="1">
      <alignment horizontal="left" vertical="top" wrapText="1"/>
    </xf>
    <xf numFmtId="0" fontId="15" fillId="8" borderId="32" xfId="0" applyFont="1" applyFill="1" applyBorder="1" applyAlignment="1">
      <alignment horizontal="left" vertical="top" wrapText="1"/>
    </xf>
    <xf numFmtId="0" fontId="28" fillId="4" borderId="11" xfId="0" applyFont="1" applyFill="1" applyBorder="1" applyAlignment="1">
      <alignment horizontal="left"/>
    </xf>
    <xf numFmtId="14" fontId="28" fillId="4" borderId="11" xfId="0" applyNumberFormat="1" applyFont="1" applyFill="1" applyBorder="1" applyAlignment="1">
      <alignment horizontal="left"/>
    </xf>
    <xf numFmtId="0" fontId="15" fillId="10" borderId="0" xfId="0" applyFont="1" applyFill="1" applyAlignment="1">
      <alignment horizontal="left" vertical="top" wrapText="1"/>
    </xf>
    <xf numFmtId="0" fontId="15" fillId="10" borderId="66" xfId="0" applyFont="1" applyFill="1" applyBorder="1" applyAlignment="1">
      <alignment horizontal="left" vertical="top" wrapText="1"/>
    </xf>
    <xf numFmtId="0" fontId="15" fillId="8" borderId="20" xfId="0" applyFont="1" applyFill="1" applyBorder="1" applyAlignment="1">
      <alignment horizontal="left" vertical="top" wrapText="1"/>
    </xf>
    <xf numFmtId="0" fontId="15" fillId="8" borderId="23" xfId="0" applyFont="1" applyFill="1" applyBorder="1" applyAlignment="1">
      <alignment horizontal="left" vertical="top" wrapText="1"/>
    </xf>
    <xf numFmtId="0" fontId="15" fillId="8" borderId="21" xfId="0" applyFont="1" applyFill="1" applyBorder="1" applyAlignment="1">
      <alignment horizontal="left" vertical="top" wrapText="1"/>
    </xf>
    <xf numFmtId="0" fontId="14" fillId="8" borderId="18" xfId="0" applyFont="1" applyFill="1" applyBorder="1" applyAlignment="1">
      <alignment horizontal="left" vertical="top" wrapText="1"/>
    </xf>
    <xf numFmtId="0" fontId="10" fillId="7" borderId="0" xfId="0" applyFont="1" applyFill="1" applyAlignment="1">
      <alignment horizontal="center" wrapText="1"/>
    </xf>
    <xf numFmtId="0" fontId="10" fillId="20" borderId="0" xfId="0" applyFont="1" applyFill="1" applyAlignment="1">
      <alignment horizontal="center" wrapText="1"/>
    </xf>
  </cellXfs>
  <cellStyles count="5">
    <cellStyle name="Comma 2" xfId="4" xr:uid="{FCBC23E7-FE24-0646-BA83-089C09ABB13A}"/>
    <cellStyle name="Currency" xfId="2" builtinId="4"/>
    <cellStyle name="Normal" xfId="0" builtinId="0"/>
    <cellStyle name="Normal 2" xfId="3" xr:uid="{D7B16F6A-3663-534D-A1AE-1064C9BB1A52}"/>
    <cellStyle name="Percent" xfId="1" builtinId="5"/>
  </cellStyles>
  <dxfs count="4">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0035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1193800</xdr:colOff>
      <xdr:row>0</xdr:row>
      <xdr:rowOff>139701</xdr:rowOff>
    </xdr:from>
    <xdr:to>
      <xdr:col>9</xdr:col>
      <xdr:colOff>47378</xdr:colOff>
      <xdr:row>1</xdr:row>
      <xdr:rowOff>330200</xdr:rowOff>
    </xdr:to>
    <xdr:pic>
      <xdr:nvPicPr>
        <xdr:cNvPr id="2" name="Picture 1">
          <a:extLst>
            <a:ext uri="{FF2B5EF4-FFF2-40B4-BE49-F238E27FC236}">
              <a16:creationId xmlns:a16="http://schemas.microsoft.com/office/drawing/2014/main" id="{0D414B67-912A-0B45-903F-2228DF57B61A}"/>
            </a:ext>
          </a:extLst>
        </xdr:cNvPr>
        <xdr:cNvPicPr>
          <a:picLocks noChangeAspect="1"/>
        </xdr:cNvPicPr>
      </xdr:nvPicPr>
      <xdr:blipFill>
        <a:blip xmlns:r="http://schemas.openxmlformats.org/officeDocument/2006/relationships" r:embed="rId1"/>
        <a:stretch>
          <a:fillRect/>
        </a:stretch>
      </xdr:blipFill>
      <xdr:spPr>
        <a:xfrm>
          <a:off x="11087100" y="139701"/>
          <a:ext cx="1799978" cy="4444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241300</xdr:colOff>
      <xdr:row>0</xdr:row>
      <xdr:rowOff>139701</xdr:rowOff>
    </xdr:from>
    <xdr:to>
      <xdr:col>9</xdr:col>
      <xdr:colOff>914152</xdr:colOff>
      <xdr:row>1</xdr:row>
      <xdr:rowOff>317500</xdr:rowOff>
    </xdr:to>
    <xdr:pic>
      <xdr:nvPicPr>
        <xdr:cNvPr id="2" name="Picture 1">
          <a:extLst>
            <a:ext uri="{FF2B5EF4-FFF2-40B4-BE49-F238E27FC236}">
              <a16:creationId xmlns:a16="http://schemas.microsoft.com/office/drawing/2014/main" id="{D3E0F722-B62E-5B4A-BD33-4E47D2AA2C91}"/>
            </a:ext>
          </a:extLst>
        </xdr:cNvPr>
        <xdr:cNvPicPr>
          <a:picLocks noChangeAspect="1"/>
        </xdr:cNvPicPr>
      </xdr:nvPicPr>
      <xdr:blipFill>
        <a:blip xmlns:r="http://schemas.openxmlformats.org/officeDocument/2006/relationships" r:embed="rId1"/>
        <a:stretch>
          <a:fillRect/>
        </a:stretch>
      </xdr:blipFill>
      <xdr:spPr>
        <a:xfrm>
          <a:off x="11684000" y="139701"/>
          <a:ext cx="1799978" cy="4444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241300</xdr:colOff>
      <xdr:row>0</xdr:row>
      <xdr:rowOff>139701</xdr:rowOff>
    </xdr:from>
    <xdr:to>
      <xdr:col>9</xdr:col>
      <xdr:colOff>914153</xdr:colOff>
      <xdr:row>1</xdr:row>
      <xdr:rowOff>317500</xdr:rowOff>
    </xdr:to>
    <xdr:pic>
      <xdr:nvPicPr>
        <xdr:cNvPr id="2" name="Picture 1">
          <a:extLst>
            <a:ext uri="{FF2B5EF4-FFF2-40B4-BE49-F238E27FC236}">
              <a16:creationId xmlns:a16="http://schemas.microsoft.com/office/drawing/2014/main" id="{654D0CD5-0EB2-8B4F-9F8D-D35F2A8ECA44}"/>
            </a:ext>
          </a:extLst>
        </xdr:cNvPr>
        <xdr:cNvPicPr>
          <a:picLocks noChangeAspect="1"/>
        </xdr:cNvPicPr>
      </xdr:nvPicPr>
      <xdr:blipFill>
        <a:blip xmlns:r="http://schemas.openxmlformats.org/officeDocument/2006/relationships" r:embed="rId1"/>
        <a:stretch>
          <a:fillRect/>
        </a:stretch>
      </xdr:blipFill>
      <xdr:spPr>
        <a:xfrm>
          <a:off x="11684000" y="139701"/>
          <a:ext cx="1799978" cy="4444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266700</xdr:colOff>
      <xdr:row>0</xdr:row>
      <xdr:rowOff>165101</xdr:rowOff>
    </xdr:from>
    <xdr:to>
      <xdr:col>7</xdr:col>
      <xdr:colOff>1847603</xdr:colOff>
      <xdr:row>1</xdr:row>
      <xdr:rowOff>304800</xdr:rowOff>
    </xdr:to>
    <xdr:pic>
      <xdr:nvPicPr>
        <xdr:cNvPr id="2" name="Picture 1">
          <a:extLst>
            <a:ext uri="{FF2B5EF4-FFF2-40B4-BE49-F238E27FC236}">
              <a16:creationId xmlns:a16="http://schemas.microsoft.com/office/drawing/2014/main" id="{43290CBC-FD3A-2F4D-A9B8-71C5E7208128}"/>
            </a:ext>
          </a:extLst>
        </xdr:cNvPr>
        <xdr:cNvPicPr>
          <a:picLocks noChangeAspect="1"/>
        </xdr:cNvPicPr>
      </xdr:nvPicPr>
      <xdr:blipFill>
        <a:blip xmlns:r="http://schemas.openxmlformats.org/officeDocument/2006/relationships" r:embed="rId1"/>
        <a:stretch>
          <a:fillRect/>
        </a:stretch>
      </xdr:blipFill>
      <xdr:spPr>
        <a:xfrm>
          <a:off x="10769600" y="165101"/>
          <a:ext cx="1799978" cy="44449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215900</xdr:colOff>
      <xdr:row>0</xdr:row>
      <xdr:rowOff>127001</xdr:rowOff>
    </xdr:from>
    <xdr:to>
      <xdr:col>10</xdr:col>
      <xdr:colOff>2928</xdr:colOff>
      <xdr:row>1</xdr:row>
      <xdr:rowOff>330200</xdr:rowOff>
    </xdr:to>
    <xdr:pic>
      <xdr:nvPicPr>
        <xdr:cNvPr id="2" name="Picture 1">
          <a:extLst>
            <a:ext uri="{FF2B5EF4-FFF2-40B4-BE49-F238E27FC236}">
              <a16:creationId xmlns:a16="http://schemas.microsoft.com/office/drawing/2014/main" id="{34D23B9D-DEF0-5D40-ABEB-0639A18744F1}"/>
            </a:ext>
          </a:extLst>
        </xdr:cNvPr>
        <xdr:cNvPicPr>
          <a:picLocks noChangeAspect="1"/>
        </xdr:cNvPicPr>
      </xdr:nvPicPr>
      <xdr:blipFill>
        <a:blip xmlns:r="http://schemas.openxmlformats.org/officeDocument/2006/relationships" r:embed="rId1"/>
        <a:stretch>
          <a:fillRect/>
        </a:stretch>
      </xdr:blipFill>
      <xdr:spPr>
        <a:xfrm>
          <a:off x="11658600" y="127001"/>
          <a:ext cx="1799978" cy="44449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647700</xdr:colOff>
      <xdr:row>0</xdr:row>
      <xdr:rowOff>152401</xdr:rowOff>
    </xdr:from>
    <xdr:to>
      <xdr:col>9</xdr:col>
      <xdr:colOff>1006228</xdr:colOff>
      <xdr:row>1</xdr:row>
      <xdr:rowOff>330200</xdr:rowOff>
    </xdr:to>
    <xdr:pic>
      <xdr:nvPicPr>
        <xdr:cNvPr id="2" name="Picture 1">
          <a:extLst>
            <a:ext uri="{FF2B5EF4-FFF2-40B4-BE49-F238E27FC236}">
              <a16:creationId xmlns:a16="http://schemas.microsoft.com/office/drawing/2014/main" id="{AEED9FFB-DC24-4B4F-92A3-54A864F72D64}"/>
            </a:ext>
          </a:extLst>
        </xdr:cNvPr>
        <xdr:cNvPicPr>
          <a:picLocks noChangeAspect="1"/>
        </xdr:cNvPicPr>
      </xdr:nvPicPr>
      <xdr:blipFill>
        <a:blip xmlns:r="http://schemas.openxmlformats.org/officeDocument/2006/relationships" r:embed="rId1"/>
        <a:stretch>
          <a:fillRect/>
        </a:stretch>
      </xdr:blipFill>
      <xdr:spPr>
        <a:xfrm>
          <a:off x="11544300" y="152401"/>
          <a:ext cx="1799978" cy="44449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274F5-297C-E84A-87DD-ED1E010651D4}">
  <dimension ref="A1:AB62"/>
  <sheetViews>
    <sheetView tabSelected="1" zoomScale="70" zoomScaleNormal="70" workbookViewId="0">
      <selection activeCell="F36" sqref="F36"/>
    </sheetView>
  </sheetViews>
  <sheetFormatPr defaultColWidth="8.81640625" defaultRowHeight="14.5" x14ac:dyDescent="0.35"/>
  <cols>
    <col min="1" max="1" width="4" style="17" customWidth="1"/>
    <col min="2" max="2" width="18.1796875" style="17" customWidth="1"/>
    <col min="3" max="3" width="5.26953125" style="17" customWidth="1"/>
    <col min="4" max="4" width="75.453125" style="17" customWidth="1"/>
    <col min="5" max="5" width="7.26953125" style="17" customWidth="1"/>
    <col min="6" max="6" width="19.453125" style="17" customWidth="1"/>
    <col min="7" max="7" width="17.1796875" style="17" customWidth="1"/>
    <col min="8" max="8" width="17.453125" style="17" customWidth="1"/>
    <col min="9" max="9" width="4" style="17" customWidth="1"/>
    <col min="10" max="10" width="6.1796875" style="17" customWidth="1"/>
    <col min="11" max="16384" width="8.81640625" style="17"/>
  </cols>
  <sheetData>
    <row r="1" spans="1:28" ht="20.149999999999999" customHeight="1" x14ac:dyDescent="0.35">
      <c r="A1" s="256"/>
      <c r="B1" s="257"/>
      <c r="C1" s="257"/>
      <c r="D1" s="257"/>
      <c r="E1" s="257"/>
      <c r="F1" s="257"/>
      <c r="G1" s="257"/>
      <c r="H1" s="257"/>
      <c r="I1" s="257"/>
      <c r="J1" s="258"/>
      <c r="K1" s="71"/>
      <c r="L1" s="71"/>
      <c r="M1" s="71"/>
      <c r="N1" s="71"/>
      <c r="O1" s="71"/>
      <c r="P1" s="71"/>
      <c r="Q1" s="71"/>
      <c r="R1" s="71"/>
      <c r="S1" s="71"/>
      <c r="T1" s="71"/>
      <c r="U1" s="71"/>
      <c r="V1" s="71"/>
      <c r="W1" s="71"/>
      <c r="X1" s="71"/>
      <c r="Y1" s="71"/>
      <c r="Z1" s="71"/>
      <c r="AA1" s="71"/>
      <c r="AB1" s="71"/>
    </row>
    <row r="2" spans="1:28" ht="35.15" customHeight="1" x14ac:dyDescent="0.35">
      <c r="A2" s="72"/>
      <c r="B2" s="1" t="s">
        <v>0</v>
      </c>
      <c r="C2" s="2"/>
      <c r="D2" s="2"/>
      <c r="E2" s="2"/>
      <c r="F2" s="2"/>
      <c r="G2" s="2"/>
      <c r="H2" s="2"/>
      <c r="I2" s="2"/>
      <c r="J2" s="73"/>
    </row>
    <row r="3" spans="1:28" ht="15" customHeight="1" x14ac:dyDescent="0.35">
      <c r="A3" s="72"/>
      <c r="B3" s="255" t="s">
        <v>1</v>
      </c>
      <c r="C3" s="255"/>
      <c r="D3" s="255"/>
      <c r="E3" s="2"/>
      <c r="F3" s="252" t="s">
        <v>2</v>
      </c>
      <c r="G3" s="252"/>
      <c r="H3" s="252"/>
      <c r="I3" s="252"/>
      <c r="J3" s="73"/>
    </row>
    <row r="4" spans="1:28" x14ac:dyDescent="0.35">
      <c r="A4" s="72"/>
      <c r="B4" s="255"/>
      <c r="C4" s="255"/>
      <c r="D4" s="255"/>
      <c r="E4" s="2"/>
      <c r="F4" s="252"/>
      <c r="G4" s="252"/>
      <c r="H4" s="252"/>
      <c r="I4" s="252"/>
      <c r="J4" s="73"/>
    </row>
    <row r="5" spans="1:28" x14ac:dyDescent="0.35">
      <c r="A5" s="72"/>
      <c r="B5" s="255"/>
      <c r="C5" s="255"/>
      <c r="D5" s="255"/>
      <c r="E5" s="2"/>
      <c r="F5" s="252"/>
      <c r="G5" s="252"/>
      <c r="H5" s="252"/>
      <c r="I5" s="252"/>
      <c r="J5" s="73"/>
    </row>
    <row r="6" spans="1:28" x14ac:dyDescent="0.35">
      <c r="A6" s="72"/>
      <c r="B6" s="255"/>
      <c r="C6" s="255"/>
      <c r="D6" s="255"/>
      <c r="E6" s="2"/>
      <c r="F6" s="252"/>
      <c r="G6" s="252"/>
      <c r="H6" s="252"/>
      <c r="I6" s="252"/>
      <c r="J6" s="73"/>
    </row>
    <row r="7" spans="1:28" x14ac:dyDescent="0.35">
      <c r="A7" s="72"/>
      <c r="B7" s="255"/>
      <c r="C7" s="255"/>
      <c r="D7" s="255"/>
      <c r="E7" s="2"/>
      <c r="F7" s="252"/>
      <c r="G7" s="252"/>
      <c r="H7" s="252"/>
      <c r="I7" s="252"/>
      <c r="J7" s="73"/>
    </row>
    <row r="8" spans="1:28" x14ac:dyDescent="0.35">
      <c r="A8" s="72"/>
      <c r="B8" s="255"/>
      <c r="C8" s="255"/>
      <c r="D8" s="255"/>
      <c r="E8" s="2"/>
      <c r="F8" s="252"/>
      <c r="G8" s="252"/>
      <c r="H8" s="252"/>
      <c r="I8" s="252"/>
      <c r="J8" s="73"/>
    </row>
    <row r="9" spans="1:28" x14ac:dyDescent="0.35">
      <c r="A9" s="72"/>
      <c r="B9" s="255"/>
      <c r="C9" s="255"/>
      <c r="D9" s="255"/>
      <c r="E9" s="2"/>
      <c r="F9" s="252"/>
      <c r="G9" s="252"/>
      <c r="H9" s="252"/>
      <c r="I9" s="252"/>
      <c r="J9" s="73"/>
    </row>
    <row r="10" spans="1:28" x14ac:dyDescent="0.35">
      <c r="A10" s="72"/>
      <c r="B10" s="255"/>
      <c r="C10" s="255"/>
      <c r="D10" s="255"/>
      <c r="E10" s="2"/>
      <c r="F10" s="252"/>
      <c r="G10" s="252"/>
      <c r="H10" s="252"/>
      <c r="I10" s="252"/>
      <c r="J10" s="73"/>
    </row>
    <row r="11" spans="1:28" x14ac:dyDescent="0.35">
      <c r="A11" s="72"/>
      <c r="B11" s="255"/>
      <c r="C11" s="255"/>
      <c r="D11" s="255"/>
      <c r="E11" s="2"/>
      <c r="F11" s="252"/>
      <c r="G11" s="252"/>
      <c r="H11" s="252"/>
      <c r="I11" s="252"/>
      <c r="J11" s="73"/>
    </row>
    <row r="12" spans="1:28" x14ac:dyDescent="0.35">
      <c r="A12" s="72"/>
      <c r="B12" s="255"/>
      <c r="C12" s="255"/>
      <c r="D12" s="255"/>
      <c r="E12" s="2"/>
      <c r="F12" s="252"/>
      <c r="G12" s="252"/>
      <c r="H12" s="252"/>
      <c r="I12" s="252"/>
      <c r="J12" s="73"/>
    </row>
    <row r="13" spans="1:28" x14ac:dyDescent="0.35">
      <c r="A13" s="72"/>
      <c r="B13" s="255"/>
      <c r="C13" s="255"/>
      <c r="D13" s="255"/>
      <c r="E13" s="2"/>
      <c r="F13" s="252"/>
      <c r="G13" s="252"/>
      <c r="H13" s="252"/>
      <c r="I13" s="252"/>
      <c r="J13" s="73"/>
    </row>
    <row r="14" spans="1:28" x14ac:dyDescent="0.35">
      <c r="A14" s="72"/>
      <c r="B14" s="255"/>
      <c r="C14" s="255"/>
      <c r="D14" s="255"/>
      <c r="E14" s="2"/>
      <c r="F14" s="252"/>
      <c r="G14" s="252"/>
      <c r="H14" s="252"/>
      <c r="I14" s="252"/>
      <c r="J14" s="73"/>
    </row>
    <row r="15" spans="1:28" x14ac:dyDescent="0.35">
      <c r="A15" s="72"/>
      <c r="B15" s="255"/>
      <c r="C15" s="255"/>
      <c r="D15" s="255"/>
      <c r="E15" s="2"/>
      <c r="F15" s="252"/>
      <c r="G15" s="252"/>
      <c r="H15" s="252"/>
      <c r="I15" s="252"/>
      <c r="J15" s="73"/>
    </row>
    <row r="16" spans="1:28" x14ac:dyDescent="0.35">
      <c r="A16" s="72"/>
      <c r="B16" s="255"/>
      <c r="C16" s="255"/>
      <c r="D16" s="255"/>
      <c r="E16" s="2"/>
      <c r="F16" s="252"/>
      <c r="G16" s="252"/>
      <c r="H16" s="252"/>
      <c r="I16" s="252"/>
      <c r="J16" s="73"/>
    </row>
    <row r="17" spans="1:10" x14ac:dyDescent="0.35">
      <c r="A17" s="72"/>
      <c r="B17" s="255"/>
      <c r="C17" s="255"/>
      <c r="D17" s="255"/>
      <c r="E17" s="2"/>
      <c r="F17" s="252"/>
      <c r="G17" s="252"/>
      <c r="H17" s="252"/>
      <c r="I17" s="252"/>
      <c r="J17" s="73"/>
    </row>
    <row r="18" spans="1:10" x14ac:dyDescent="0.35">
      <c r="A18" s="72"/>
      <c r="B18" s="255"/>
      <c r="C18" s="255"/>
      <c r="D18" s="255"/>
      <c r="E18" s="2"/>
      <c r="F18" s="252"/>
      <c r="G18" s="252"/>
      <c r="H18" s="252"/>
      <c r="I18" s="252"/>
      <c r="J18" s="73"/>
    </row>
    <row r="19" spans="1:10" x14ac:dyDescent="0.35">
      <c r="A19" s="72"/>
      <c r="B19" s="255"/>
      <c r="C19" s="255"/>
      <c r="D19" s="255"/>
      <c r="E19" s="2"/>
      <c r="F19" s="252"/>
      <c r="G19" s="252"/>
      <c r="H19" s="252"/>
      <c r="I19" s="252"/>
      <c r="J19" s="73"/>
    </row>
    <row r="20" spans="1:10" x14ac:dyDescent="0.35">
      <c r="A20" s="72"/>
      <c r="B20" s="255"/>
      <c r="C20" s="255"/>
      <c r="D20" s="255"/>
      <c r="E20" s="2"/>
      <c r="F20" s="252"/>
      <c r="G20" s="252"/>
      <c r="H20" s="252"/>
      <c r="I20" s="252"/>
      <c r="J20" s="73"/>
    </row>
    <row r="21" spans="1:10" x14ac:dyDescent="0.35">
      <c r="A21" s="72"/>
      <c r="B21" s="255"/>
      <c r="C21" s="255"/>
      <c r="D21" s="255"/>
      <c r="E21" s="2"/>
      <c r="F21" s="252"/>
      <c r="G21" s="252"/>
      <c r="H21" s="252"/>
      <c r="I21" s="252"/>
      <c r="J21" s="73"/>
    </row>
    <row r="22" spans="1:10" x14ac:dyDescent="0.35">
      <c r="A22" s="72"/>
      <c r="B22" s="255"/>
      <c r="C22" s="255"/>
      <c r="D22" s="255"/>
      <c r="E22" s="2"/>
      <c r="F22" s="252"/>
      <c r="G22" s="252"/>
      <c r="H22" s="252"/>
      <c r="I22" s="252"/>
      <c r="J22" s="73"/>
    </row>
    <row r="23" spans="1:10" x14ac:dyDescent="0.35">
      <c r="A23" s="72"/>
      <c r="B23" s="255"/>
      <c r="C23" s="255"/>
      <c r="D23" s="255"/>
      <c r="E23" s="2"/>
      <c r="F23" s="252"/>
      <c r="G23" s="252"/>
      <c r="H23" s="252"/>
      <c r="I23" s="252"/>
      <c r="J23" s="73"/>
    </row>
    <row r="24" spans="1:10" x14ac:dyDescent="0.35">
      <c r="A24" s="72"/>
      <c r="B24" s="255"/>
      <c r="C24" s="255"/>
      <c r="D24" s="255"/>
      <c r="E24" s="2"/>
      <c r="F24" s="253" t="s">
        <v>3</v>
      </c>
      <c r="G24" s="254"/>
      <c r="H24" s="254"/>
      <c r="I24" s="254"/>
      <c r="J24" s="73"/>
    </row>
    <row r="25" spans="1:10" x14ac:dyDescent="0.35">
      <c r="A25" s="72"/>
      <c r="B25" s="255"/>
      <c r="C25" s="255"/>
      <c r="D25" s="255"/>
      <c r="E25" s="2"/>
      <c r="F25" s="254"/>
      <c r="G25" s="254"/>
      <c r="H25" s="254"/>
      <c r="I25" s="254"/>
      <c r="J25" s="73"/>
    </row>
    <row r="26" spans="1:10" x14ac:dyDescent="0.35">
      <c r="A26" s="72"/>
      <c r="B26" s="255"/>
      <c r="C26" s="255"/>
      <c r="D26" s="255"/>
      <c r="E26" s="2"/>
      <c r="F26" s="254"/>
      <c r="G26" s="254"/>
      <c r="H26" s="254"/>
      <c r="I26" s="254"/>
      <c r="J26" s="73"/>
    </row>
    <row r="27" spans="1:10" x14ac:dyDescent="0.35">
      <c r="A27" s="72"/>
      <c r="B27" s="255"/>
      <c r="C27" s="255"/>
      <c r="D27" s="255"/>
      <c r="E27" s="2"/>
      <c r="F27" s="254"/>
      <c r="G27" s="254"/>
      <c r="H27" s="254"/>
      <c r="I27" s="254"/>
      <c r="J27" s="73"/>
    </row>
    <row r="28" spans="1:10" x14ac:dyDescent="0.35">
      <c r="A28" s="72"/>
      <c r="B28" s="255"/>
      <c r="C28" s="255"/>
      <c r="D28" s="255"/>
      <c r="E28" s="2"/>
      <c r="F28" s="254"/>
      <c r="G28" s="254"/>
      <c r="H28" s="254"/>
      <c r="I28" s="254"/>
      <c r="J28" s="73"/>
    </row>
    <row r="29" spans="1:10" ht="38.15" customHeight="1" x14ac:dyDescent="0.35">
      <c r="A29" s="72"/>
      <c r="B29" s="255"/>
      <c r="C29" s="255"/>
      <c r="D29" s="255"/>
      <c r="E29" s="2"/>
      <c r="F29" s="254"/>
      <c r="G29" s="254"/>
      <c r="H29" s="254"/>
      <c r="I29" s="254"/>
      <c r="J29" s="73"/>
    </row>
    <row r="30" spans="1:10" x14ac:dyDescent="0.35">
      <c r="A30" s="72"/>
      <c r="B30" s="255"/>
      <c r="C30" s="255"/>
      <c r="D30" s="255"/>
      <c r="E30" s="2"/>
      <c r="F30" s="74"/>
      <c r="G30" s="74"/>
      <c r="H30" s="74"/>
      <c r="I30" s="74"/>
      <c r="J30" s="73"/>
    </row>
    <row r="31" spans="1:10" ht="23.15" customHeight="1" thickBot="1" x14ac:dyDescent="0.4">
      <c r="A31" s="75"/>
      <c r="B31" s="76"/>
      <c r="C31" s="76"/>
      <c r="D31" s="76"/>
      <c r="E31" s="76"/>
      <c r="F31" s="76"/>
      <c r="G31" s="76"/>
      <c r="H31" s="76"/>
      <c r="I31" s="76"/>
      <c r="J31" s="77"/>
    </row>
    <row r="32" spans="1:10" ht="16" customHeight="1" x14ac:dyDescent="0.35">
      <c r="A32" s="78"/>
    </row>
    <row r="33" spans="1:1" x14ac:dyDescent="0.35">
      <c r="A33" s="78"/>
    </row>
    <row r="34" spans="1:1" x14ac:dyDescent="0.35">
      <c r="A34" s="78"/>
    </row>
    <row r="35" spans="1:1" x14ac:dyDescent="0.35">
      <c r="A35" s="78"/>
    </row>
    <row r="36" spans="1:1" x14ac:dyDescent="0.35">
      <c r="A36" s="78"/>
    </row>
    <row r="37" spans="1:1" x14ac:dyDescent="0.35">
      <c r="A37" s="78"/>
    </row>
    <row r="38" spans="1:1" x14ac:dyDescent="0.35">
      <c r="A38" s="78"/>
    </row>
    <row r="39" spans="1:1" x14ac:dyDescent="0.35">
      <c r="A39" s="78"/>
    </row>
    <row r="40" spans="1:1" x14ac:dyDescent="0.35">
      <c r="A40" s="78"/>
    </row>
    <row r="41" spans="1:1" x14ac:dyDescent="0.35">
      <c r="A41" s="78"/>
    </row>
    <row r="42" spans="1:1" x14ac:dyDescent="0.35">
      <c r="A42" s="78"/>
    </row>
    <row r="43" spans="1:1" x14ac:dyDescent="0.35">
      <c r="A43" s="78"/>
    </row>
    <row r="44" spans="1:1" x14ac:dyDescent="0.35">
      <c r="A44" s="78"/>
    </row>
    <row r="45" spans="1:1" x14ac:dyDescent="0.35">
      <c r="A45" s="78"/>
    </row>
    <row r="46" spans="1:1" x14ac:dyDescent="0.35">
      <c r="A46" s="78"/>
    </row>
    <row r="47" spans="1:1" x14ac:dyDescent="0.35">
      <c r="A47" s="78"/>
    </row>
    <row r="48" spans="1:1" x14ac:dyDescent="0.35">
      <c r="A48" s="78"/>
    </row>
    <row r="49" spans="1:1" x14ac:dyDescent="0.35">
      <c r="A49" s="78"/>
    </row>
    <row r="50" spans="1:1" x14ac:dyDescent="0.35">
      <c r="A50" s="78"/>
    </row>
    <row r="51" spans="1:1" x14ac:dyDescent="0.35">
      <c r="A51" s="78"/>
    </row>
    <row r="52" spans="1:1" x14ac:dyDescent="0.35">
      <c r="A52" s="78"/>
    </row>
    <row r="53" spans="1:1" x14ac:dyDescent="0.35">
      <c r="A53" s="78"/>
    </row>
    <row r="54" spans="1:1" x14ac:dyDescent="0.35">
      <c r="A54" s="78"/>
    </row>
    <row r="55" spans="1:1" x14ac:dyDescent="0.35">
      <c r="A55" s="78"/>
    </row>
    <row r="56" spans="1:1" x14ac:dyDescent="0.35">
      <c r="A56" s="78"/>
    </row>
    <row r="57" spans="1:1" x14ac:dyDescent="0.35">
      <c r="A57" s="78"/>
    </row>
    <row r="58" spans="1:1" x14ac:dyDescent="0.35">
      <c r="A58" s="78"/>
    </row>
    <row r="59" spans="1:1" x14ac:dyDescent="0.35">
      <c r="A59" s="78"/>
    </row>
    <row r="60" spans="1:1" x14ac:dyDescent="0.35">
      <c r="A60" s="78"/>
    </row>
    <row r="61" spans="1:1" x14ac:dyDescent="0.35">
      <c r="A61" s="78"/>
    </row>
    <row r="62" spans="1:1" x14ac:dyDescent="0.35">
      <c r="A62" s="78"/>
    </row>
  </sheetData>
  <mergeCells count="4">
    <mergeCell ref="F3:I23"/>
    <mergeCell ref="F24:I29"/>
    <mergeCell ref="B3:D30"/>
    <mergeCell ref="A1:J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B652E-3FF0-C942-AD6F-9F92B46334DE}">
  <sheetPr>
    <tabColor theme="7" tint="-0.499984740745262"/>
  </sheetPr>
  <dimension ref="A1:V26"/>
  <sheetViews>
    <sheetView zoomScale="85" zoomScaleNormal="85" workbookViewId="0">
      <selection activeCell="G30" sqref="G30"/>
    </sheetView>
  </sheetViews>
  <sheetFormatPr defaultColWidth="8.81640625" defaultRowHeight="14.5" x14ac:dyDescent="0.35"/>
  <cols>
    <col min="1" max="1" width="4" style="2" customWidth="1"/>
    <col min="2" max="2" width="27.1796875" style="2" customWidth="1"/>
    <col min="3" max="3" width="18.453125" style="2" customWidth="1"/>
    <col min="4" max="4" width="19.453125" style="2" customWidth="1"/>
    <col min="5" max="5" width="18.1796875" style="2" customWidth="1"/>
    <col min="6" max="6" width="5.1796875" style="2" customWidth="1"/>
    <col min="7" max="7" width="23.81640625" style="2" customWidth="1"/>
    <col min="8" max="15" width="13.7265625" style="2" customWidth="1"/>
    <col min="16" max="16" width="6.1796875" style="2" customWidth="1"/>
    <col min="17" max="17" width="3.81640625" style="2" customWidth="1"/>
    <col min="18" max="18" width="19.1796875" style="2" customWidth="1"/>
    <col min="19" max="19" width="40" style="2" customWidth="1"/>
    <col min="20" max="20" width="11" style="2" customWidth="1"/>
    <col min="21" max="21" width="39.26953125" style="2" customWidth="1"/>
    <col min="22" max="22" width="5.26953125" style="45" customWidth="1"/>
    <col min="23" max="23" width="4.453125" style="17" customWidth="1"/>
    <col min="24" max="16384" width="8.81640625" style="17"/>
  </cols>
  <sheetData>
    <row r="1" spans="1:18" ht="21" customHeight="1" x14ac:dyDescent="0.35">
      <c r="A1" s="261"/>
      <c r="B1" s="261"/>
      <c r="C1" s="261"/>
      <c r="D1" s="261"/>
      <c r="E1" s="261"/>
      <c r="F1" s="261"/>
      <c r="G1" s="261"/>
      <c r="H1" s="261"/>
      <c r="I1" s="261"/>
      <c r="J1" s="261"/>
      <c r="K1" s="261"/>
      <c r="L1" s="261"/>
      <c r="M1" s="261"/>
      <c r="N1" s="261"/>
      <c r="O1" s="261"/>
      <c r="P1" s="261"/>
      <c r="R1" s="84"/>
    </row>
    <row r="2" spans="1:18" ht="35.15" customHeight="1" x14ac:dyDescent="0.35">
      <c r="B2" s="1" t="s">
        <v>0</v>
      </c>
    </row>
    <row r="3" spans="1:18" ht="16" customHeight="1" x14ac:dyDescent="0.35">
      <c r="B3" s="85" t="s">
        <v>4</v>
      </c>
      <c r="C3" s="260" t="s">
        <v>5</v>
      </c>
      <c r="D3" s="260"/>
      <c r="E3" s="260"/>
      <c r="F3" s="260"/>
      <c r="G3" s="260"/>
      <c r="H3" s="260"/>
      <c r="I3" s="260"/>
      <c r="J3" s="260"/>
      <c r="K3" s="79"/>
      <c r="L3" s="79"/>
      <c r="M3" s="79"/>
      <c r="N3" s="79"/>
      <c r="O3" s="79"/>
    </row>
    <row r="4" spans="1:18" ht="16" customHeight="1" x14ac:dyDescent="0.35">
      <c r="B4" s="85" t="s">
        <v>6</v>
      </c>
      <c r="C4" s="260" t="s">
        <v>7</v>
      </c>
      <c r="D4" s="260"/>
      <c r="E4" s="260"/>
      <c r="F4" s="260"/>
      <c r="G4" s="260"/>
      <c r="H4" s="260"/>
      <c r="I4" s="260"/>
      <c r="J4" s="260"/>
      <c r="K4" s="79"/>
      <c r="L4" s="79"/>
      <c r="M4" s="79"/>
      <c r="N4" s="79"/>
      <c r="O4" s="79"/>
    </row>
    <row r="5" spans="1:18" ht="16" customHeight="1" x14ac:dyDescent="0.35">
      <c r="B5" s="85" t="s">
        <v>8</v>
      </c>
      <c r="C5" s="260" t="s">
        <v>9</v>
      </c>
      <c r="D5" s="260"/>
      <c r="E5" s="260"/>
      <c r="F5" s="260"/>
      <c r="G5" s="260"/>
      <c r="H5" s="260"/>
      <c r="I5" s="260"/>
      <c r="J5" s="260"/>
      <c r="K5" s="79"/>
      <c r="L5" s="79"/>
      <c r="M5" s="79"/>
      <c r="N5" s="79"/>
      <c r="O5" s="79"/>
    </row>
    <row r="6" spans="1:18" ht="16" customHeight="1" x14ac:dyDescent="0.35">
      <c r="B6" s="85" t="s">
        <v>10</v>
      </c>
      <c r="C6" s="260" t="s">
        <v>11</v>
      </c>
      <c r="D6" s="260"/>
      <c r="E6" s="260"/>
      <c r="F6" s="260"/>
      <c r="G6" s="260"/>
      <c r="H6" s="260"/>
      <c r="I6" s="260"/>
      <c r="J6" s="260"/>
      <c r="K6" s="79"/>
      <c r="L6" s="79"/>
      <c r="M6" s="79"/>
      <c r="N6" s="79"/>
      <c r="O6" s="79"/>
    </row>
    <row r="7" spans="1:18" ht="14.15" customHeight="1" x14ac:dyDescent="0.35">
      <c r="B7" s="85" t="s">
        <v>12</v>
      </c>
      <c r="C7" s="259">
        <v>46051</v>
      </c>
      <c r="D7" s="260"/>
      <c r="E7" s="260"/>
      <c r="F7" s="260"/>
      <c r="G7" s="260"/>
      <c r="H7" s="260"/>
      <c r="I7" s="260"/>
      <c r="J7" s="260"/>
      <c r="K7" s="79"/>
      <c r="L7" s="79"/>
      <c r="M7" s="79"/>
      <c r="N7" s="79"/>
      <c r="O7" s="79"/>
    </row>
    <row r="8" spans="1:18" ht="15" customHeight="1" thickBot="1" x14ac:dyDescent="0.4">
      <c r="B8" s="1"/>
    </row>
    <row r="9" spans="1:18" x14ac:dyDescent="0.35">
      <c r="B9" s="26" t="s">
        <v>13</v>
      </c>
      <c r="C9" s="265"/>
      <c r="D9" s="265"/>
      <c r="E9" s="266"/>
      <c r="G9" s="295" t="s">
        <v>14</v>
      </c>
      <c r="H9" s="297">
        <f>'1. Economic Case'!E51</f>
        <v>3947000</v>
      </c>
      <c r="I9" s="297"/>
      <c r="J9" s="298"/>
    </row>
    <row r="10" spans="1:18" ht="48" customHeight="1" thickBot="1" x14ac:dyDescent="0.4">
      <c r="B10" s="271" t="s">
        <v>15</v>
      </c>
      <c r="C10" s="267"/>
      <c r="D10" s="267"/>
      <c r="E10" s="268"/>
      <c r="G10" s="296"/>
      <c r="H10" s="299"/>
      <c r="I10" s="299"/>
      <c r="J10" s="300"/>
    </row>
    <row r="11" spans="1:18" ht="8.15" customHeight="1" thickBot="1" x14ac:dyDescent="0.4">
      <c r="B11" s="271"/>
      <c r="C11" s="267"/>
      <c r="D11" s="267"/>
      <c r="E11" s="268"/>
      <c r="G11" s="247"/>
      <c r="H11" s="79"/>
      <c r="I11" s="79"/>
      <c r="J11" s="79"/>
    </row>
    <row r="12" spans="1:18" ht="17.149999999999999" customHeight="1" thickBot="1" x14ac:dyDescent="0.4">
      <c r="B12" s="271"/>
      <c r="C12" s="267"/>
      <c r="D12" s="267"/>
      <c r="E12" s="268"/>
      <c r="G12" s="249" t="s">
        <v>16</v>
      </c>
      <c r="H12" s="285" t="s">
        <v>17</v>
      </c>
      <c r="I12" s="285"/>
      <c r="J12" s="286"/>
    </row>
    <row r="13" spans="1:18" ht="23.15" customHeight="1" thickBot="1" x14ac:dyDescent="0.4">
      <c r="B13" s="271"/>
      <c r="C13" s="267"/>
      <c r="D13" s="267"/>
      <c r="E13" s="268"/>
      <c r="G13" s="264" t="s">
        <v>18</v>
      </c>
      <c r="H13" s="264"/>
      <c r="I13" s="264"/>
      <c r="J13" s="264"/>
    </row>
    <row r="14" spans="1:18" ht="15" customHeight="1" x14ac:dyDescent="0.35">
      <c r="B14" s="271"/>
      <c r="C14" s="267"/>
      <c r="D14" s="267"/>
      <c r="E14" s="268"/>
      <c r="G14" s="273" t="s">
        <v>19</v>
      </c>
      <c r="H14" s="287">
        <v>1735000</v>
      </c>
      <c r="I14" s="287"/>
      <c r="J14" s="288"/>
    </row>
    <row r="15" spans="1:18" ht="16" customHeight="1" x14ac:dyDescent="0.35">
      <c r="B15" s="271"/>
      <c r="C15" s="267"/>
      <c r="D15" s="267"/>
      <c r="E15" s="268"/>
      <c r="G15" s="274"/>
      <c r="H15" s="289"/>
      <c r="I15" s="289"/>
      <c r="J15" s="290"/>
    </row>
    <row r="16" spans="1:18" ht="15" customHeight="1" x14ac:dyDescent="0.35">
      <c r="B16" s="271"/>
      <c r="C16" s="267"/>
      <c r="D16" s="267"/>
      <c r="E16" s="268"/>
      <c r="G16" s="274"/>
      <c r="H16" s="289"/>
      <c r="I16" s="289"/>
      <c r="J16" s="290"/>
    </row>
    <row r="17" spans="2:10" ht="16" customHeight="1" thickBot="1" x14ac:dyDescent="0.4">
      <c r="B17" s="271"/>
      <c r="C17" s="267"/>
      <c r="D17" s="267"/>
      <c r="E17" s="268"/>
      <c r="G17" s="275"/>
      <c r="H17" s="291"/>
      <c r="I17" s="291"/>
      <c r="J17" s="292"/>
    </row>
    <row r="18" spans="2:10" ht="8.15" customHeight="1" thickBot="1" x14ac:dyDescent="0.4">
      <c r="B18" s="271"/>
      <c r="C18" s="267"/>
      <c r="D18" s="267"/>
      <c r="E18" s="268"/>
      <c r="G18" s="248"/>
    </row>
    <row r="19" spans="2:10" ht="15" thickBot="1" x14ac:dyDescent="0.4">
      <c r="B19" s="271"/>
      <c r="C19" s="267"/>
      <c r="D19" s="267"/>
      <c r="E19" s="268"/>
      <c r="G19" s="250" t="s">
        <v>20</v>
      </c>
      <c r="H19" s="293" t="s">
        <v>21</v>
      </c>
      <c r="I19" s="293"/>
      <c r="J19" s="294"/>
    </row>
    <row r="20" spans="2:10" ht="15" thickBot="1" x14ac:dyDescent="0.4">
      <c r="B20" s="271"/>
      <c r="C20" s="267"/>
      <c r="D20" s="267"/>
      <c r="E20" s="268"/>
      <c r="G20" s="248"/>
    </row>
    <row r="21" spans="2:10" x14ac:dyDescent="0.35">
      <c r="B21" s="271"/>
      <c r="C21" s="267"/>
      <c r="D21" s="267"/>
      <c r="E21" s="268"/>
      <c r="G21" s="276" t="s">
        <v>22</v>
      </c>
      <c r="H21" s="279">
        <f>'1. Economic Case'!E67</f>
        <v>8032500</v>
      </c>
      <c r="I21" s="279"/>
      <c r="J21" s="280"/>
    </row>
    <row r="22" spans="2:10" x14ac:dyDescent="0.35">
      <c r="B22" s="271"/>
      <c r="C22" s="267"/>
      <c r="D22" s="267"/>
      <c r="E22" s="268"/>
      <c r="G22" s="277"/>
      <c r="H22" s="281"/>
      <c r="I22" s="281"/>
      <c r="J22" s="282"/>
    </row>
    <row r="23" spans="2:10" x14ac:dyDescent="0.35">
      <c r="B23" s="271"/>
      <c r="C23" s="267"/>
      <c r="D23" s="267"/>
      <c r="E23" s="268"/>
      <c r="G23" s="277"/>
      <c r="H23" s="281"/>
      <c r="I23" s="281"/>
      <c r="J23" s="282"/>
    </row>
    <row r="24" spans="2:10" ht="15" thickBot="1" x14ac:dyDescent="0.4">
      <c r="B24" s="271"/>
      <c r="C24" s="267"/>
      <c r="D24" s="267"/>
      <c r="E24" s="268"/>
      <c r="G24" s="278"/>
      <c r="H24" s="283"/>
      <c r="I24" s="283"/>
      <c r="J24" s="284"/>
    </row>
    <row r="25" spans="2:10" ht="7" customHeight="1" thickBot="1" x14ac:dyDescent="0.4">
      <c r="B25" s="271"/>
      <c r="C25" s="267"/>
      <c r="D25" s="267"/>
      <c r="E25" s="268"/>
      <c r="G25" s="248"/>
    </row>
    <row r="26" spans="2:10" ht="15" thickBot="1" x14ac:dyDescent="0.4">
      <c r="B26" s="272"/>
      <c r="C26" s="269"/>
      <c r="D26" s="269"/>
      <c r="E26" s="270"/>
      <c r="G26" s="251" t="s">
        <v>23</v>
      </c>
      <c r="H26" s="262" t="s">
        <v>24</v>
      </c>
      <c r="I26" s="262"/>
      <c r="J26" s="263"/>
    </row>
  </sheetData>
  <mergeCells count="18">
    <mergeCell ref="H26:J26"/>
    <mergeCell ref="G13:J13"/>
    <mergeCell ref="C9:E26"/>
    <mergeCell ref="B10:B26"/>
    <mergeCell ref="G14:G17"/>
    <mergeCell ref="G21:G24"/>
    <mergeCell ref="H21:J24"/>
    <mergeCell ref="H12:J12"/>
    <mergeCell ref="H14:J17"/>
    <mergeCell ref="H19:J19"/>
    <mergeCell ref="G9:G10"/>
    <mergeCell ref="H9:J10"/>
    <mergeCell ref="C7:J7"/>
    <mergeCell ref="A1:P1"/>
    <mergeCell ref="C3:J3"/>
    <mergeCell ref="C4:J4"/>
    <mergeCell ref="C5:J5"/>
    <mergeCell ref="C6:J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59176-9A97-154C-BAF7-F56B28EF38F2}">
  <sheetPr>
    <tabColor theme="7"/>
  </sheetPr>
  <dimension ref="A1:V78"/>
  <sheetViews>
    <sheetView topLeftCell="A12" zoomScale="70" zoomScaleNormal="70" workbookViewId="0">
      <selection activeCell="B19" sqref="B19:B33"/>
    </sheetView>
  </sheetViews>
  <sheetFormatPr defaultColWidth="8.81640625" defaultRowHeight="14.5" x14ac:dyDescent="0.35"/>
  <cols>
    <col min="1" max="1" width="4" style="2" customWidth="1"/>
    <col min="2" max="2" width="27.1796875" style="2" customWidth="1"/>
    <col min="3" max="3" width="28.81640625" style="2" customWidth="1"/>
    <col min="4" max="4" width="31" style="2" customWidth="1"/>
    <col min="5" max="5" width="18.1796875" style="2" customWidth="1"/>
    <col min="6" max="15" width="13.7265625" style="2" customWidth="1"/>
    <col min="16" max="16" width="6.1796875" style="2" customWidth="1"/>
    <col min="17" max="17" width="3.81640625" style="2" customWidth="1"/>
    <col min="18" max="18" width="19.1796875" style="2" customWidth="1"/>
    <col min="19" max="19" width="40" style="2" customWidth="1"/>
    <col min="20" max="20" width="11" style="2" customWidth="1"/>
    <col min="21" max="21" width="39.26953125" style="2" customWidth="1"/>
    <col min="22" max="22" width="5.26953125" style="45" customWidth="1"/>
    <col min="23" max="23" width="4.453125" style="17" customWidth="1"/>
    <col min="24" max="16384" width="8.81640625" style="17"/>
  </cols>
  <sheetData>
    <row r="1" spans="1:21" ht="21" customHeight="1" x14ac:dyDescent="0.35">
      <c r="A1" s="261"/>
      <c r="B1" s="261"/>
      <c r="C1" s="261"/>
      <c r="D1" s="261"/>
      <c r="E1" s="261"/>
      <c r="F1" s="261"/>
      <c r="G1" s="261"/>
      <c r="H1" s="261"/>
      <c r="I1" s="261"/>
      <c r="J1" s="261"/>
      <c r="K1" s="261"/>
      <c r="L1" s="261"/>
      <c r="M1" s="261"/>
      <c r="N1" s="261"/>
      <c r="O1" s="261"/>
      <c r="P1" s="261"/>
      <c r="R1" s="84"/>
    </row>
    <row r="2" spans="1:21" ht="35.15" customHeight="1" x14ac:dyDescent="0.35">
      <c r="B2" s="1" t="s">
        <v>0</v>
      </c>
    </row>
    <row r="3" spans="1:21" ht="16" customHeight="1" x14ac:dyDescent="0.35">
      <c r="B3" s="85" t="s">
        <v>4</v>
      </c>
      <c r="C3" s="260" t="s">
        <v>5</v>
      </c>
      <c r="D3" s="260"/>
      <c r="E3" s="260"/>
      <c r="F3" s="260"/>
      <c r="G3" s="260"/>
      <c r="H3" s="260"/>
      <c r="I3" s="260"/>
      <c r="J3" s="260"/>
      <c r="K3" s="79"/>
      <c r="L3" s="79"/>
      <c r="M3" s="79"/>
      <c r="N3" s="79"/>
      <c r="O3" s="79"/>
    </row>
    <row r="4" spans="1:21" ht="16" customHeight="1" x14ac:dyDescent="0.35">
      <c r="B4" s="85" t="s">
        <v>6</v>
      </c>
      <c r="C4" s="260" t="s">
        <v>7</v>
      </c>
      <c r="D4" s="260"/>
      <c r="E4" s="260"/>
      <c r="F4" s="260"/>
      <c r="G4" s="260"/>
      <c r="H4" s="260"/>
      <c r="I4" s="260"/>
      <c r="J4" s="260"/>
      <c r="K4" s="79"/>
      <c r="L4" s="79"/>
      <c r="M4" s="79"/>
      <c r="N4" s="79"/>
      <c r="O4" s="79"/>
    </row>
    <row r="5" spans="1:21" ht="16" customHeight="1" x14ac:dyDescent="0.35">
      <c r="B5" s="85" t="s">
        <v>8</v>
      </c>
      <c r="C5" s="260" t="s">
        <v>9</v>
      </c>
      <c r="D5" s="260"/>
      <c r="E5" s="260"/>
      <c r="F5" s="260"/>
      <c r="G5" s="260"/>
      <c r="H5" s="260"/>
      <c r="I5" s="260"/>
      <c r="J5" s="260"/>
      <c r="K5" s="79"/>
      <c r="L5" s="79"/>
      <c r="M5" s="79"/>
      <c r="N5" s="79"/>
      <c r="O5" s="79"/>
    </row>
    <row r="6" spans="1:21" ht="16" customHeight="1" x14ac:dyDescent="0.35">
      <c r="B6" s="85" t="s">
        <v>10</v>
      </c>
      <c r="C6" s="260" t="s">
        <v>11</v>
      </c>
      <c r="D6" s="260"/>
      <c r="E6" s="260"/>
      <c r="F6" s="260"/>
      <c r="G6" s="260"/>
      <c r="H6" s="260"/>
      <c r="I6" s="260"/>
      <c r="J6" s="260"/>
      <c r="K6" s="79"/>
      <c r="L6" s="79"/>
      <c r="M6" s="79"/>
      <c r="N6" s="79"/>
      <c r="O6" s="79"/>
    </row>
    <row r="7" spans="1:21" ht="14.15" customHeight="1" x14ac:dyDescent="0.35">
      <c r="B7" s="85" t="s">
        <v>12</v>
      </c>
      <c r="C7" s="259">
        <v>46051</v>
      </c>
      <c r="D7" s="260"/>
      <c r="E7" s="260"/>
      <c r="F7" s="260"/>
      <c r="G7" s="260"/>
      <c r="H7" s="260"/>
      <c r="I7" s="260"/>
      <c r="J7" s="260"/>
      <c r="K7" s="79"/>
      <c r="L7" s="79"/>
      <c r="M7" s="79"/>
      <c r="N7" s="79"/>
      <c r="O7" s="79"/>
    </row>
    <row r="8" spans="1:21" ht="15" customHeight="1" thickBot="1" x14ac:dyDescent="0.4">
      <c r="B8" s="1"/>
    </row>
    <row r="9" spans="1:21" ht="27" customHeight="1" x14ac:dyDescent="0.35">
      <c r="B9" s="86" t="s">
        <v>25</v>
      </c>
      <c r="C9" s="310" t="s">
        <v>26</v>
      </c>
      <c r="D9" s="310"/>
      <c r="E9" s="310"/>
      <c r="F9" s="310"/>
      <c r="G9" s="310"/>
      <c r="H9" s="310"/>
      <c r="I9" s="310"/>
      <c r="J9" s="311"/>
      <c r="K9" s="87"/>
      <c r="L9" s="87"/>
      <c r="M9" s="87"/>
      <c r="N9" s="87"/>
      <c r="O9" s="87"/>
      <c r="P9" s="87"/>
      <c r="Q9" s="87"/>
      <c r="R9" s="87"/>
      <c r="S9" s="87"/>
      <c r="T9" s="88"/>
      <c r="U9" s="88"/>
    </row>
    <row r="10" spans="1:21" ht="64" customHeight="1" thickBot="1" x14ac:dyDescent="0.4">
      <c r="B10" s="312" t="s">
        <v>27</v>
      </c>
      <c r="C10" s="313"/>
      <c r="D10" s="313"/>
      <c r="E10" s="313"/>
      <c r="F10" s="313"/>
      <c r="G10" s="313"/>
      <c r="H10" s="313"/>
      <c r="I10" s="313"/>
      <c r="J10" s="314"/>
      <c r="K10" s="89"/>
      <c r="L10" s="89"/>
      <c r="M10" s="89"/>
      <c r="N10" s="89"/>
      <c r="O10" s="89"/>
      <c r="P10" s="89"/>
      <c r="Q10" s="89"/>
      <c r="R10" s="89"/>
      <c r="S10" s="89"/>
      <c r="T10" s="90"/>
      <c r="U10" s="90"/>
    </row>
    <row r="11" spans="1:21" ht="15" thickBot="1" x14ac:dyDescent="0.4"/>
    <row r="12" spans="1:21" x14ac:dyDescent="0.35">
      <c r="B12" s="91" t="s">
        <v>28</v>
      </c>
      <c r="C12" s="20"/>
    </row>
    <row r="13" spans="1:21" x14ac:dyDescent="0.35">
      <c r="B13" s="92" t="s">
        <v>29</v>
      </c>
      <c r="C13" s="129">
        <f>E51</f>
        <v>3947000</v>
      </c>
    </row>
    <row r="14" spans="1:21" x14ac:dyDescent="0.35">
      <c r="B14" s="92" t="s">
        <v>30</v>
      </c>
      <c r="C14" s="129">
        <f>E66</f>
        <v>9315000</v>
      </c>
    </row>
    <row r="15" spans="1:21" ht="16" customHeight="1" x14ac:dyDescent="0.35">
      <c r="B15" s="92" t="s">
        <v>31</v>
      </c>
      <c r="C15" s="129">
        <f>C14-C13</f>
        <v>5368000</v>
      </c>
    </row>
    <row r="16" spans="1:21" ht="16" customHeight="1" x14ac:dyDescent="0.35">
      <c r="B16" s="92" t="s">
        <v>32</v>
      </c>
      <c r="C16" s="129">
        <f>E67</f>
        <v>8032500</v>
      </c>
    </row>
    <row r="17" spans="2:21" ht="16" customHeight="1" thickBot="1" x14ac:dyDescent="0.4">
      <c r="B17" s="93" t="s">
        <v>33</v>
      </c>
      <c r="C17" s="148">
        <f>C16-C13</f>
        <v>4085500</v>
      </c>
      <c r="D17" s="202" t="s">
        <v>34</v>
      </c>
    </row>
    <row r="18" spans="2:21" ht="15" thickBot="1" x14ac:dyDescent="0.4"/>
    <row r="19" spans="2:21" x14ac:dyDescent="0.35">
      <c r="B19" s="26" t="s">
        <v>35</v>
      </c>
      <c r="C19" s="27" t="s">
        <v>36</v>
      </c>
      <c r="D19" s="27" t="s">
        <v>37</v>
      </c>
      <c r="E19" s="27" t="s">
        <v>38</v>
      </c>
      <c r="F19" s="28" t="s">
        <v>39</v>
      </c>
      <c r="G19" s="28" t="s">
        <v>40</v>
      </c>
      <c r="H19" s="28" t="s">
        <v>24</v>
      </c>
      <c r="I19" s="28" t="s">
        <v>41</v>
      </c>
      <c r="J19" s="28" t="s">
        <v>42</v>
      </c>
      <c r="K19" s="28" t="s">
        <v>43</v>
      </c>
      <c r="L19" s="28" t="s">
        <v>44</v>
      </c>
      <c r="M19" s="28" t="s">
        <v>45</v>
      </c>
      <c r="N19" s="28" t="s">
        <v>46</v>
      </c>
      <c r="O19" s="28" t="s">
        <v>47</v>
      </c>
      <c r="P19" s="29"/>
      <c r="Q19" s="10"/>
      <c r="R19" s="19" t="s">
        <v>48</v>
      </c>
      <c r="S19" s="20" t="s">
        <v>49</v>
      </c>
      <c r="T19" s="50"/>
      <c r="U19" s="50"/>
    </row>
    <row r="20" spans="2:21" x14ac:dyDescent="0.35">
      <c r="B20" s="30" t="s">
        <v>50</v>
      </c>
      <c r="C20" s="3"/>
      <c r="D20" s="3"/>
      <c r="E20" s="4"/>
      <c r="F20" s="16"/>
      <c r="G20" s="16"/>
      <c r="H20" s="16"/>
      <c r="I20" s="16"/>
      <c r="J20" s="16"/>
      <c r="K20" s="16"/>
      <c r="L20" s="16"/>
      <c r="M20" s="16"/>
      <c r="N20" s="16"/>
      <c r="O20" s="16"/>
      <c r="P20" s="31"/>
      <c r="Q20" s="11"/>
      <c r="R20" s="21"/>
      <c r="S20" s="22"/>
    </row>
    <row r="21" spans="2:21" ht="15" thickBot="1" x14ac:dyDescent="0.4">
      <c r="B21" s="301" t="s">
        <v>51</v>
      </c>
      <c r="C21" s="137" t="s">
        <v>52</v>
      </c>
      <c r="D21" s="137"/>
      <c r="E21" s="58">
        <f>SUM(F21:O21)</f>
        <v>917000</v>
      </c>
      <c r="F21" s="58">
        <f>SUM(F22:F24)</f>
        <v>458500</v>
      </c>
      <c r="G21" s="58">
        <f t="shared" ref="G21:O21" si="0">SUM(G22:G24)</f>
        <v>458500</v>
      </c>
      <c r="H21" s="58">
        <f t="shared" si="0"/>
        <v>0</v>
      </c>
      <c r="I21" s="58">
        <f t="shared" si="0"/>
        <v>0</v>
      </c>
      <c r="J21" s="58">
        <f t="shared" si="0"/>
        <v>0</v>
      </c>
      <c r="K21" s="58">
        <f t="shared" si="0"/>
        <v>0</v>
      </c>
      <c r="L21" s="58">
        <f t="shared" si="0"/>
        <v>0</v>
      </c>
      <c r="M21" s="58">
        <f t="shared" si="0"/>
        <v>0</v>
      </c>
      <c r="N21" s="58">
        <f t="shared" si="0"/>
        <v>0</v>
      </c>
      <c r="O21" s="58">
        <f t="shared" si="0"/>
        <v>0</v>
      </c>
      <c r="P21" s="33"/>
      <c r="Q21" s="12"/>
      <c r="R21" s="62"/>
      <c r="S21" s="63"/>
      <c r="T21" s="51"/>
      <c r="U21" s="51"/>
    </row>
    <row r="22" spans="2:21" ht="29" x14ac:dyDescent="0.35">
      <c r="B22" s="301"/>
      <c r="C22" s="135" t="s">
        <v>53</v>
      </c>
      <c r="D22" s="136"/>
      <c r="E22" s="231">
        <f>SUM(F22:O22)</f>
        <v>558000</v>
      </c>
      <c r="F22" s="140">
        <v>279000</v>
      </c>
      <c r="G22" s="140">
        <v>279000</v>
      </c>
      <c r="H22" s="59">
        <v>0</v>
      </c>
      <c r="I22" s="59">
        <v>0</v>
      </c>
      <c r="J22" s="59">
        <v>0</v>
      </c>
      <c r="K22" s="59">
        <v>0</v>
      </c>
      <c r="L22" s="59">
        <v>0</v>
      </c>
      <c r="M22" s="59">
        <v>0</v>
      </c>
      <c r="N22" s="59">
        <v>0</v>
      </c>
      <c r="O22" s="59">
        <v>0</v>
      </c>
      <c r="P22" s="33"/>
      <c r="Q22" s="12"/>
      <c r="R22" s="158" t="s">
        <v>54</v>
      </c>
      <c r="S22" s="134" t="s">
        <v>55</v>
      </c>
      <c r="T22" s="51"/>
      <c r="U22" s="51"/>
    </row>
    <row r="23" spans="2:21" x14ac:dyDescent="0.35">
      <c r="B23" s="301"/>
      <c r="C23" s="135" t="s">
        <v>56</v>
      </c>
      <c r="D23" s="136"/>
      <c r="E23" s="231">
        <f>SUM(F23:O23)</f>
        <v>114000</v>
      </c>
      <c r="F23" s="140">
        <v>57000</v>
      </c>
      <c r="G23" s="140">
        <v>57000</v>
      </c>
      <c r="H23" s="59">
        <v>0</v>
      </c>
      <c r="I23" s="59">
        <v>0</v>
      </c>
      <c r="J23" s="59">
        <v>0</v>
      </c>
      <c r="K23" s="59">
        <v>0</v>
      </c>
      <c r="L23" s="59">
        <v>0</v>
      </c>
      <c r="M23" s="59">
        <v>0</v>
      </c>
      <c r="N23" s="59">
        <v>0</v>
      </c>
      <c r="O23" s="59">
        <v>0</v>
      </c>
      <c r="P23" s="33"/>
      <c r="Q23" s="12"/>
      <c r="R23" s="158" t="s">
        <v>54</v>
      </c>
      <c r="S23" s="134" t="s">
        <v>57</v>
      </c>
      <c r="T23" s="51"/>
      <c r="U23" s="51"/>
    </row>
    <row r="24" spans="2:21" ht="43.5" x14ac:dyDescent="0.35">
      <c r="B24" s="301"/>
      <c r="C24" s="135" t="s">
        <v>58</v>
      </c>
      <c r="D24" s="136"/>
      <c r="E24" s="231">
        <v>0</v>
      </c>
      <c r="F24" s="140">
        <v>122500</v>
      </c>
      <c r="G24" s="140">
        <v>122500</v>
      </c>
      <c r="H24" s="59">
        <v>0</v>
      </c>
      <c r="I24" s="59">
        <v>0</v>
      </c>
      <c r="J24" s="59">
        <v>0</v>
      </c>
      <c r="K24" s="59">
        <v>0</v>
      </c>
      <c r="L24" s="59">
        <v>0</v>
      </c>
      <c r="M24" s="59">
        <v>0</v>
      </c>
      <c r="N24" s="59">
        <v>0</v>
      </c>
      <c r="O24" s="59">
        <v>0</v>
      </c>
      <c r="P24" s="33"/>
      <c r="Q24" s="12"/>
      <c r="R24" s="158" t="s">
        <v>59</v>
      </c>
      <c r="S24" s="134" t="s">
        <v>60</v>
      </c>
      <c r="T24" s="51"/>
      <c r="U24" s="51"/>
    </row>
    <row r="25" spans="2:21" ht="15" thickBot="1" x14ac:dyDescent="0.4">
      <c r="B25" s="301"/>
      <c r="C25" s="137" t="s">
        <v>61</v>
      </c>
      <c r="D25" s="137"/>
      <c r="E25" s="58">
        <f>SUM(F25:O25)</f>
        <v>300000</v>
      </c>
      <c r="F25" s="58">
        <f>SUM(F26:F28)</f>
        <v>200000</v>
      </c>
      <c r="G25" s="58">
        <f t="shared" ref="G25:O25" si="1">SUM(G26:G28)</f>
        <v>100000</v>
      </c>
      <c r="H25" s="58">
        <f t="shared" si="1"/>
        <v>0</v>
      </c>
      <c r="I25" s="58">
        <f t="shared" si="1"/>
        <v>0</v>
      </c>
      <c r="J25" s="58">
        <f t="shared" si="1"/>
        <v>0</v>
      </c>
      <c r="K25" s="58">
        <f t="shared" si="1"/>
        <v>0</v>
      </c>
      <c r="L25" s="58">
        <f t="shared" si="1"/>
        <v>0</v>
      </c>
      <c r="M25" s="58">
        <f t="shared" si="1"/>
        <v>0</v>
      </c>
      <c r="N25" s="58">
        <f t="shared" si="1"/>
        <v>0</v>
      </c>
      <c r="O25" s="58">
        <f t="shared" si="1"/>
        <v>0</v>
      </c>
      <c r="P25" s="33"/>
      <c r="Q25" s="12"/>
      <c r="R25" s="62"/>
      <c r="S25" s="63"/>
      <c r="T25" s="51"/>
      <c r="U25" s="51"/>
    </row>
    <row r="26" spans="2:21" x14ac:dyDescent="0.35">
      <c r="B26" s="301"/>
      <c r="C26" s="135" t="s">
        <v>62</v>
      </c>
      <c r="D26" s="136"/>
      <c r="E26" s="231">
        <v>0</v>
      </c>
      <c r="F26" s="140">
        <v>140000</v>
      </c>
      <c r="G26" s="139">
        <v>0</v>
      </c>
      <c r="H26" s="59">
        <v>0</v>
      </c>
      <c r="I26" s="59">
        <v>0</v>
      </c>
      <c r="J26" s="59">
        <v>0</v>
      </c>
      <c r="K26" s="59">
        <v>0</v>
      </c>
      <c r="L26" s="59">
        <v>0</v>
      </c>
      <c r="M26" s="59">
        <v>0</v>
      </c>
      <c r="N26" s="59">
        <v>0</v>
      </c>
      <c r="O26" s="59">
        <v>0</v>
      </c>
      <c r="P26" s="33"/>
      <c r="Q26" s="12"/>
      <c r="R26" s="158" t="s">
        <v>54</v>
      </c>
      <c r="S26" s="134" t="s">
        <v>63</v>
      </c>
      <c r="T26" s="51"/>
      <c r="U26" s="51"/>
    </row>
    <row r="27" spans="2:21" ht="43.5" x14ac:dyDescent="0.35">
      <c r="B27" s="301"/>
      <c r="C27" s="135" t="s">
        <v>64</v>
      </c>
      <c r="D27" s="136"/>
      <c r="E27" s="231">
        <v>0</v>
      </c>
      <c r="F27" s="139">
        <v>60000</v>
      </c>
      <c r="G27" s="139">
        <v>60000</v>
      </c>
      <c r="H27" s="59">
        <v>0</v>
      </c>
      <c r="I27" s="59">
        <v>0</v>
      </c>
      <c r="J27" s="59">
        <v>0</v>
      </c>
      <c r="K27" s="59">
        <v>0</v>
      </c>
      <c r="L27" s="59">
        <v>0</v>
      </c>
      <c r="M27" s="59">
        <v>0</v>
      </c>
      <c r="N27" s="59">
        <v>0</v>
      </c>
      <c r="O27" s="59">
        <v>0</v>
      </c>
      <c r="P27" s="33"/>
      <c r="Q27" s="12"/>
      <c r="R27" s="158" t="s">
        <v>65</v>
      </c>
      <c r="S27" s="134" t="s">
        <v>66</v>
      </c>
      <c r="T27" s="51"/>
      <c r="U27" s="51"/>
    </row>
    <row r="28" spans="2:21" ht="43.5" x14ac:dyDescent="0.35">
      <c r="B28" s="301"/>
      <c r="C28" s="135" t="s">
        <v>67</v>
      </c>
      <c r="D28" s="136"/>
      <c r="E28" s="231">
        <v>0</v>
      </c>
      <c r="F28" s="139">
        <v>0</v>
      </c>
      <c r="G28" s="139">
        <v>40000</v>
      </c>
      <c r="H28" s="59">
        <v>0</v>
      </c>
      <c r="I28" s="59">
        <v>0</v>
      </c>
      <c r="J28" s="59">
        <v>0</v>
      </c>
      <c r="K28" s="59">
        <v>0</v>
      </c>
      <c r="L28" s="59">
        <v>0</v>
      </c>
      <c r="M28" s="59">
        <v>0</v>
      </c>
      <c r="N28" s="59">
        <v>0</v>
      </c>
      <c r="O28" s="59">
        <v>0</v>
      </c>
      <c r="P28" s="33"/>
      <c r="Q28" s="12"/>
      <c r="R28" s="158" t="s">
        <v>68</v>
      </c>
      <c r="S28" s="134" t="s">
        <v>66</v>
      </c>
      <c r="T28" s="51"/>
      <c r="U28" s="51"/>
    </row>
    <row r="29" spans="2:21" ht="16" customHeight="1" thickBot="1" x14ac:dyDescent="0.4">
      <c r="B29" s="301"/>
      <c r="C29" s="137" t="s">
        <v>69</v>
      </c>
      <c r="D29" s="137"/>
      <c r="E29" s="58">
        <f>SUM(F29:O29)</f>
        <v>0</v>
      </c>
      <c r="F29" s="58">
        <f>SUM(F30:F32)</f>
        <v>0</v>
      </c>
      <c r="G29" s="58">
        <f t="shared" ref="G29:O29" si="2">SUM(G30:G32)</f>
        <v>0</v>
      </c>
      <c r="H29" s="58">
        <f t="shared" si="2"/>
        <v>0</v>
      </c>
      <c r="I29" s="58">
        <f t="shared" si="2"/>
        <v>0</v>
      </c>
      <c r="J29" s="58">
        <f t="shared" si="2"/>
        <v>0</v>
      </c>
      <c r="K29" s="58">
        <f t="shared" si="2"/>
        <v>0</v>
      </c>
      <c r="L29" s="58">
        <f t="shared" si="2"/>
        <v>0</v>
      </c>
      <c r="M29" s="58">
        <f t="shared" si="2"/>
        <v>0</v>
      </c>
      <c r="N29" s="58">
        <f t="shared" si="2"/>
        <v>0</v>
      </c>
      <c r="O29" s="58">
        <f t="shared" si="2"/>
        <v>0</v>
      </c>
      <c r="P29" s="33"/>
      <c r="Q29" s="12"/>
      <c r="R29" s="62"/>
      <c r="S29" s="63"/>
      <c r="T29" s="51"/>
      <c r="U29" s="51"/>
    </row>
    <row r="30" spans="2:21" ht="16" customHeight="1" x14ac:dyDescent="0.35">
      <c r="B30" s="301"/>
      <c r="C30" s="138"/>
      <c r="D30" s="136"/>
      <c r="E30" s="231">
        <v>0</v>
      </c>
      <c r="F30" s="59">
        <v>0</v>
      </c>
      <c r="G30" s="59">
        <v>0</v>
      </c>
      <c r="H30" s="59">
        <v>0</v>
      </c>
      <c r="I30" s="59">
        <v>0</v>
      </c>
      <c r="J30" s="59">
        <v>0</v>
      </c>
      <c r="K30" s="59">
        <v>0</v>
      </c>
      <c r="L30" s="59">
        <v>0</v>
      </c>
      <c r="M30" s="59">
        <v>0</v>
      </c>
      <c r="N30" s="59">
        <v>0</v>
      </c>
      <c r="O30" s="59">
        <v>0</v>
      </c>
      <c r="P30" s="33"/>
      <c r="Q30" s="12"/>
      <c r="R30" s="62"/>
      <c r="S30" s="63"/>
      <c r="T30" s="51"/>
      <c r="U30" s="51"/>
    </row>
    <row r="31" spans="2:21" ht="16" customHeight="1" x14ac:dyDescent="0.35">
      <c r="B31" s="301"/>
      <c r="C31" s="138"/>
      <c r="D31" s="136"/>
      <c r="E31" s="231">
        <v>0</v>
      </c>
      <c r="F31" s="59">
        <v>0</v>
      </c>
      <c r="G31" s="59">
        <v>0</v>
      </c>
      <c r="H31" s="59">
        <v>0</v>
      </c>
      <c r="I31" s="59">
        <v>0</v>
      </c>
      <c r="J31" s="59">
        <v>0</v>
      </c>
      <c r="K31" s="59">
        <v>0</v>
      </c>
      <c r="L31" s="59">
        <v>0</v>
      </c>
      <c r="M31" s="59">
        <v>0</v>
      </c>
      <c r="N31" s="59">
        <v>0</v>
      </c>
      <c r="O31" s="59">
        <v>0</v>
      </c>
      <c r="P31" s="33"/>
      <c r="Q31" s="12"/>
      <c r="R31" s="62"/>
      <c r="S31" s="63"/>
      <c r="T31" s="51"/>
      <c r="U31" s="51"/>
    </row>
    <row r="32" spans="2:21" ht="16" customHeight="1" x14ac:dyDescent="0.35">
      <c r="B32" s="301"/>
      <c r="C32" s="138"/>
      <c r="D32" s="136"/>
      <c r="E32" s="231">
        <v>0</v>
      </c>
      <c r="F32" s="59">
        <v>0</v>
      </c>
      <c r="G32" s="59">
        <v>0</v>
      </c>
      <c r="H32" s="59">
        <v>0</v>
      </c>
      <c r="I32" s="59">
        <v>0</v>
      </c>
      <c r="J32" s="59">
        <v>0</v>
      </c>
      <c r="K32" s="59">
        <v>0</v>
      </c>
      <c r="L32" s="59">
        <v>0</v>
      </c>
      <c r="M32" s="59">
        <v>0</v>
      </c>
      <c r="N32" s="59">
        <v>0</v>
      </c>
      <c r="O32" s="59">
        <v>0</v>
      </c>
      <c r="P32" s="33"/>
      <c r="Q32" s="12"/>
      <c r="R32" s="62"/>
      <c r="S32" s="63"/>
      <c r="T32" s="51"/>
      <c r="U32" s="51"/>
    </row>
    <row r="33" spans="2:19" ht="16" customHeight="1" thickBot="1" x14ac:dyDescent="0.4">
      <c r="B33" s="301"/>
      <c r="C33" s="137" t="s">
        <v>70</v>
      </c>
      <c r="D33" s="137"/>
      <c r="E33" s="232">
        <f t="shared" ref="E33:O33" si="3">E21+E25+E29</f>
        <v>1217000</v>
      </c>
      <c r="F33" s="230">
        <f>F21+F25+F29</f>
        <v>658500</v>
      </c>
      <c r="G33" s="230">
        <f t="shared" si="3"/>
        <v>558500</v>
      </c>
      <c r="H33" s="230">
        <f t="shared" si="3"/>
        <v>0</v>
      </c>
      <c r="I33" s="230">
        <f t="shared" si="3"/>
        <v>0</v>
      </c>
      <c r="J33" s="230">
        <f t="shared" si="3"/>
        <v>0</v>
      </c>
      <c r="K33" s="230">
        <f t="shared" si="3"/>
        <v>0</v>
      </c>
      <c r="L33" s="230">
        <f t="shared" si="3"/>
        <v>0</v>
      </c>
      <c r="M33" s="230">
        <f t="shared" si="3"/>
        <v>0</v>
      </c>
      <c r="N33" s="230">
        <f t="shared" si="3"/>
        <v>0</v>
      </c>
      <c r="O33" s="230">
        <f t="shared" si="3"/>
        <v>0</v>
      </c>
      <c r="P33" s="34"/>
      <c r="Q33" s="13"/>
      <c r="R33" s="23"/>
      <c r="S33" s="22"/>
    </row>
    <row r="34" spans="2:19" ht="15" thickBot="1" x14ac:dyDescent="0.4">
      <c r="B34" s="24"/>
      <c r="C34" s="137"/>
      <c r="D34" s="137"/>
      <c r="E34" s="36"/>
      <c r="F34" s="36"/>
      <c r="G34" s="36"/>
      <c r="H34" s="36"/>
      <c r="I34" s="36"/>
      <c r="J34" s="36"/>
      <c r="K34" s="36"/>
      <c r="L34" s="36"/>
      <c r="M34" s="36"/>
      <c r="N34" s="36"/>
      <c r="O34" s="36"/>
      <c r="P34" s="37"/>
      <c r="Q34" s="13"/>
      <c r="R34" s="24"/>
      <c r="S34" s="25"/>
    </row>
    <row r="35" spans="2:19" ht="15" thickBot="1" x14ac:dyDescent="0.4">
      <c r="B35" s="11"/>
      <c r="C35" s="210"/>
      <c r="D35" s="210"/>
      <c r="E35" s="13"/>
      <c r="F35" s="13"/>
      <c r="G35" s="13"/>
      <c r="H35" s="13"/>
      <c r="I35" s="13"/>
      <c r="J35" s="13"/>
      <c r="K35" s="13"/>
      <c r="L35" s="13"/>
      <c r="M35" s="13"/>
      <c r="N35" s="13"/>
      <c r="O35" s="13"/>
      <c r="P35" s="13"/>
      <c r="Q35" s="13"/>
      <c r="R35" s="11"/>
    </row>
    <row r="36" spans="2:19" x14ac:dyDescent="0.35">
      <c r="B36" s="8" t="s">
        <v>71</v>
      </c>
      <c r="C36" s="211"/>
      <c r="D36" s="211"/>
      <c r="E36" s="38"/>
      <c r="F36" s="38"/>
      <c r="G36" s="38"/>
      <c r="H36" s="38"/>
      <c r="I36" s="38"/>
      <c r="J36" s="38"/>
      <c r="K36" s="38"/>
      <c r="L36" s="38"/>
      <c r="M36" s="38"/>
      <c r="N36" s="38"/>
      <c r="O36" s="38"/>
      <c r="P36" s="39"/>
      <c r="Q36" s="12"/>
      <c r="R36" s="41"/>
      <c r="S36" s="42"/>
    </row>
    <row r="37" spans="2:19" ht="29" x14ac:dyDescent="0.35">
      <c r="B37" s="301" t="s">
        <v>72</v>
      </c>
      <c r="C37" s="136" t="s">
        <v>73</v>
      </c>
      <c r="D37" s="142" t="s">
        <v>74</v>
      </c>
      <c r="E37" s="231">
        <f>SUM(F37:O37)</f>
        <v>180000</v>
      </c>
      <c r="F37" s="140">
        <v>90000</v>
      </c>
      <c r="G37" s="140">
        <v>90000</v>
      </c>
      <c r="H37" s="140">
        <v>0</v>
      </c>
      <c r="I37" s="140">
        <v>0</v>
      </c>
      <c r="J37" s="140">
        <v>0</v>
      </c>
      <c r="K37" s="140">
        <v>0</v>
      </c>
      <c r="L37" s="140">
        <v>0</v>
      </c>
      <c r="M37" s="140">
        <v>0</v>
      </c>
      <c r="N37" s="140">
        <v>0</v>
      </c>
      <c r="O37" s="140">
        <v>0</v>
      </c>
      <c r="P37" s="6"/>
      <c r="Q37" s="12"/>
      <c r="R37" s="159" t="s">
        <v>75</v>
      </c>
      <c r="S37" s="134" t="s">
        <v>76</v>
      </c>
    </row>
    <row r="38" spans="2:19" ht="29" x14ac:dyDescent="0.35">
      <c r="B38" s="301"/>
      <c r="C38" s="136" t="s">
        <v>73</v>
      </c>
      <c r="D38" s="142" t="s">
        <v>77</v>
      </c>
      <c r="E38" s="231">
        <f t="shared" ref="E38:E43" si="4">SUM(F38:O38)</f>
        <v>1320000</v>
      </c>
      <c r="F38" s="140"/>
      <c r="G38" s="140"/>
      <c r="H38" s="140">
        <v>165000</v>
      </c>
      <c r="I38" s="140">
        <v>165000</v>
      </c>
      <c r="J38" s="140">
        <v>165000</v>
      </c>
      <c r="K38" s="140">
        <v>165000</v>
      </c>
      <c r="L38" s="140">
        <v>165000</v>
      </c>
      <c r="M38" s="140">
        <v>165000</v>
      </c>
      <c r="N38" s="140">
        <v>165000</v>
      </c>
      <c r="O38" s="140">
        <v>165000</v>
      </c>
      <c r="P38" s="6"/>
      <c r="Q38" s="12"/>
      <c r="R38" s="159" t="s">
        <v>78</v>
      </c>
      <c r="S38" s="134" t="s">
        <v>79</v>
      </c>
    </row>
    <row r="39" spans="2:19" x14ac:dyDescent="0.35">
      <c r="B39" s="301"/>
      <c r="C39" s="136"/>
      <c r="D39" s="142"/>
      <c r="E39" s="231">
        <f t="shared" si="4"/>
        <v>0</v>
      </c>
      <c r="F39" s="140">
        <v>0</v>
      </c>
      <c r="G39" s="140">
        <v>0</v>
      </c>
      <c r="H39" s="140">
        <v>0</v>
      </c>
      <c r="I39" s="140">
        <v>0</v>
      </c>
      <c r="J39" s="140">
        <v>0</v>
      </c>
      <c r="K39" s="140">
        <v>0</v>
      </c>
      <c r="L39" s="140">
        <v>0</v>
      </c>
      <c r="M39" s="140">
        <v>0</v>
      </c>
      <c r="N39" s="140">
        <v>0</v>
      </c>
      <c r="O39" s="140">
        <v>0</v>
      </c>
      <c r="P39" s="6"/>
      <c r="Q39" s="12"/>
      <c r="R39" s="62"/>
      <c r="S39" s="134"/>
    </row>
    <row r="40" spans="2:19" ht="29" x14ac:dyDescent="0.35">
      <c r="B40" s="301"/>
      <c r="C40" s="136" t="s">
        <v>80</v>
      </c>
      <c r="D40" s="142" t="s">
        <v>81</v>
      </c>
      <c r="E40" s="231">
        <f t="shared" si="4"/>
        <v>90000</v>
      </c>
      <c r="F40" s="140">
        <v>0</v>
      </c>
      <c r="G40" s="140">
        <v>10000</v>
      </c>
      <c r="H40" s="140">
        <v>10000</v>
      </c>
      <c r="I40" s="140">
        <v>10000</v>
      </c>
      <c r="J40" s="140">
        <v>10000</v>
      </c>
      <c r="K40" s="140">
        <v>10000</v>
      </c>
      <c r="L40" s="140">
        <v>10000</v>
      </c>
      <c r="M40" s="140">
        <v>10000</v>
      </c>
      <c r="N40" s="140">
        <v>10000</v>
      </c>
      <c r="O40" s="140">
        <v>10000</v>
      </c>
      <c r="P40" s="6"/>
      <c r="Q40" s="12"/>
      <c r="R40" s="62"/>
      <c r="S40" s="134"/>
    </row>
    <row r="41" spans="2:19" ht="29" x14ac:dyDescent="0.35">
      <c r="B41" s="301"/>
      <c r="C41" s="136" t="s">
        <v>82</v>
      </c>
      <c r="D41" s="142" t="s">
        <v>83</v>
      </c>
      <c r="E41" s="231">
        <f t="shared" si="4"/>
        <v>855000</v>
      </c>
      <c r="F41" s="140">
        <v>0</v>
      </c>
      <c r="G41" s="140">
        <v>95000</v>
      </c>
      <c r="H41" s="140">
        <v>95000</v>
      </c>
      <c r="I41" s="140">
        <v>95000</v>
      </c>
      <c r="J41" s="140">
        <v>95000</v>
      </c>
      <c r="K41" s="140">
        <v>95000</v>
      </c>
      <c r="L41" s="140">
        <v>95000</v>
      </c>
      <c r="M41" s="140">
        <v>95000</v>
      </c>
      <c r="N41" s="140">
        <v>95000</v>
      </c>
      <c r="O41" s="140">
        <v>95000</v>
      </c>
      <c r="P41" s="6"/>
      <c r="Q41" s="12"/>
      <c r="R41" s="62"/>
      <c r="S41" s="134"/>
    </row>
    <row r="42" spans="2:19" x14ac:dyDescent="0.35">
      <c r="B42" s="301"/>
      <c r="C42" s="136" t="s">
        <v>84</v>
      </c>
      <c r="D42" s="142" t="s">
        <v>85</v>
      </c>
      <c r="E42" s="231">
        <f t="shared" si="4"/>
        <v>15000</v>
      </c>
      <c r="F42" s="140">
        <v>15000</v>
      </c>
      <c r="G42" s="140">
        <v>0</v>
      </c>
      <c r="H42" s="140">
        <v>0</v>
      </c>
      <c r="I42" s="140">
        <v>0</v>
      </c>
      <c r="J42" s="140">
        <v>0</v>
      </c>
      <c r="K42" s="140">
        <v>0</v>
      </c>
      <c r="L42" s="140">
        <v>0</v>
      </c>
      <c r="M42" s="140">
        <v>0</v>
      </c>
      <c r="N42" s="140">
        <v>0</v>
      </c>
      <c r="O42" s="140">
        <v>0</v>
      </c>
      <c r="P42" s="6"/>
      <c r="Q42" s="12"/>
      <c r="R42" s="62"/>
      <c r="S42" s="134"/>
    </row>
    <row r="43" spans="2:19" ht="29" x14ac:dyDescent="0.35">
      <c r="B43" s="301"/>
      <c r="C43" s="136" t="s">
        <v>86</v>
      </c>
      <c r="D43" s="142" t="s">
        <v>87</v>
      </c>
      <c r="E43" s="231">
        <f t="shared" si="4"/>
        <v>270000</v>
      </c>
      <c r="F43" s="140">
        <v>0</v>
      </c>
      <c r="G43" s="140">
        <v>30000</v>
      </c>
      <c r="H43" s="140">
        <v>30000</v>
      </c>
      <c r="I43" s="140">
        <v>30000</v>
      </c>
      <c r="J43" s="140">
        <v>30000</v>
      </c>
      <c r="K43" s="140">
        <v>30000</v>
      </c>
      <c r="L43" s="140">
        <v>30000</v>
      </c>
      <c r="M43" s="140">
        <v>30000</v>
      </c>
      <c r="N43" s="140">
        <v>30000</v>
      </c>
      <c r="O43" s="140">
        <v>30000</v>
      </c>
      <c r="P43" s="6"/>
      <c r="Q43" s="12"/>
      <c r="R43" s="64"/>
      <c r="S43" s="131"/>
    </row>
    <row r="44" spans="2:19" x14ac:dyDescent="0.35">
      <c r="B44" s="301"/>
      <c r="C44" s="143" t="s">
        <v>88</v>
      </c>
      <c r="D44" s="144"/>
      <c r="E44" s="232">
        <f>SUM(E37:E43)</f>
        <v>2730000</v>
      </c>
      <c r="F44" s="233">
        <f>SUM(F37:F43)</f>
        <v>105000</v>
      </c>
      <c r="G44" s="233">
        <f t="shared" ref="G44:O44" si="5">SUM(G37:G43)</f>
        <v>225000</v>
      </c>
      <c r="H44" s="233">
        <f t="shared" si="5"/>
        <v>300000</v>
      </c>
      <c r="I44" s="233">
        <f t="shared" si="5"/>
        <v>300000</v>
      </c>
      <c r="J44" s="233">
        <f t="shared" si="5"/>
        <v>300000</v>
      </c>
      <c r="K44" s="233">
        <f t="shared" si="5"/>
        <v>300000</v>
      </c>
      <c r="L44" s="233">
        <f t="shared" si="5"/>
        <v>300000</v>
      </c>
      <c r="M44" s="233">
        <f t="shared" si="5"/>
        <v>300000</v>
      </c>
      <c r="N44" s="233">
        <f t="shared" si="5"/>
        <v>300000</v>
      </c>
      <c r="O44" s="233">
        <f t="shared" si="5"/>
        <v>300000</v>
      </c>
      <c r="P44" s="7"/>
      <c r="Q44" s="13"/>
      <c r="R44" s="23"/>
      <c r="S44" s="22"/>
    </row>
    <row r="45" spans="2:19" ht="15" thickBot="1" x14ac:dyDescent="0.4">
      <c r="B45" s="5"/>
      <c r="C45" s="212"/>
      <c r="D45" s="212"/>
      <c r="E45" s="9"/>
      <c r="F45" s="9"/>
      <c r="G45" s="9"/>
      <c r="H45" s="9"/>
      <c r="I45" s="9"/>
      <c r="J45" s="9"/>
      <c r="K45" s="9"/>
      <c r="L45" s="9"/>
      <c r="M45" s="9"/>
      <c r="N45" s="9"/>
      <c r="O45" s="9"/>
      <c r="P45" s="40"/>
      <c r="Q45" s="11"/>
      <c r="R45" s="24"/>
      <c r="S45" s="25"/>
    </row>
    <row r="46" spans="2:19" ht="15" thickBot="1" x14ac:dyDescent="0.4">
      <c r="B46" s="203"/>
      <c r="C46" s="213"/>
      <c r="D46" s="213"/>
      <c r="E46" s="203"/>
      <c r="F46" s="203"/>
      <c r="G46" s="203"/>
      <c r="H46" s="203"/>
      <c r="I46" s="203"/>
      <c r="J46" s="203"/>
      <c r="K46" s="203"/>
      <c r="L46" s="203"/>
      <c r="M46" s="203"/>
      <c r="N46" s="203"/>
      <c r="O46" s="203"/>
      <c r="P46" s="203"/>
      <c r="Q46" s="11"/>
      <c r="R46" s="203"/>
    </row>
    <row r="47" spans="2:19" x14ac:dyDescent="0.35">
      <c r="B47" s="208" t="s">
        <v>89</v>
      </c>
      <c r="C47" s="214"/>
      <c r="D47" s="214"/>
      <c r="E47" s="204"/>
      <c r="F47" s="204"/>
      <c r="G47" s="204"/>
      <c r="H47" s="204"/>
      <c r="I47" s="204"/>
      <c r="J47" s="204"/>
      <c r="K47" s="204"/>
      <c r="L47" s="204"/>
      <c r="M47" s="204"/>
      <c r="N47" s="204"/>
      <c r="O47" s="204"/>
      <c r="P47" s="205"/>
      <c r="Q47" s="11"/>
      <c r="R47" s="315" t="s">
        <v>90</v>
      </c>
      <c r="S47" s="316"/>
    </row>
    <row r="48" spans="2:19" ht="43.5" x14ac:dyDescent="0.35">
      <c r="B48" s="209" t="s">
        <v>91</v>
      </c>
      <c r="C48" s="215" t="s">
        <v>89</v>
      </c>
      <c r="D48" s="215"/>
      <c r="E48" s="60">
        <f>SUM(F48:O48)</f>
        <v>0</v>
      </c>
      <c r="F48" s="140">
        <v>0</v>
      </c>
      <c r="G48" s="140">
        <v>0</v>
      </c>
      <c r="H48" s="140">
        <v>0</v>
      </c>
      <c r="I48" s="140">
        <v>0</v>
      </c>
      <c r="J48" s="140">
        <v>0</v>
      </c>
      <c r="K48" s="140">
        <v>0</v>
      </c>
      <c r="L48" s="140">
        <v>0</v>
      </c>
      <c r="M48" s="140">
        <v>0</v>
      </c>
      <c r="N48" s="140">
        <v>0</v>
      </c>
      <c r="O48" s="140">
        <v>0</v>
      </c>
      <c r="P48" s="31"/>
      <c r="Q48" s="11"/>
      <c r="R48" s="317"/>
      <c r="S48" s="318"/>
    </row>
    <row r="49" spans="2:21" ht="15" thickBot="1" x14ac:dyDescent="0.4">
      <c r="B49" s="24"/>
      <c r="C49" s="216"/>
      <c r="D49" s="216"/>
      <c r="E49" s="206"/>
      <c r="F49" s="206"/>
      <c r="G49" s="206"/>
      <c r="H49" s="206"/>
      <c r="I49" s="206"/>
      <c r="J49" s="206"/>
      <c r="K49" s="206"/>
      <c r="L49" s="206"/>
      <c r="M49" s="206"/>
      <c r="N49" s="206"/>
      <c r="O49" s="206"/>
      <c r="P49" s="207"/>
      <c r="Q49" s="11"/>
      <c r="R49" s="24"/>
      <c r="S49" s="25"/>
    </row>
    <row r="50" spans="2:21" ht="15" thickBot="1" x14ac:dyDescent="0.4">
      <c r="B50" s="11"/>
      <c r="C50" s="11"/>
      <c r="D50" s="11"/>
      <c r="E50" s="11"/>
      <c r="F50" s="11"/>
      <c r="G50" s="11"/>
      <c r="H50" s="11"/>
      <c r="I50" s="11"/>
      <c r="J50" s="11"/>
      <c r="K50" s="11"/>
      <c r="L50" s="11"/>
      <c r="M50" s="11"/>
      <c r="N50" s="11"/>
      <c r="O50" s="11"/>
      <c r="P50" s="11"/>
      <c r="Q50" s="11"/>
      <c r="R50" s="11"/>
    </row>
    <row r="51" spans="2:21" ht="17.149999999999999" customHeight="1" thickBot="1" x14ac:dyDescent="0.4">
      <c r="B51" s="46" t="s">
        <v>92</v>
      </c>
      <c r="C51" s="47"/>
      <c r="D51" s="47"/>
      <c r="E51" s="48">
        <f>SUM(E33+E44+E48)</f>
        <v>3947000</v>
      </c>
      <c r="F51" s="48">
        <f>SUM(F33+F44+F48)</f>
        <v>763500</v>
      </c>
      <c r="G51" s="48">
        <f t="shared" ref="G51:N51" si="6">SUM(G33+G44+G48)</f>
        <v>783500</v>
      </c>
      <c r="H51" s="48">
        <f t="shared" si="6"/>
        <v>300000</v>
      </c>
      <c r="I51" s="48">
        <f t="shared" si="6"/>
        <v>300000</v>
      </c>
      <c r="J51" s="48">
        <f t="shared" si="6"/>
        <v>300000</v>
      </c>
      <c r="K51" s="48">
        <f t="shared" si="6"/>
        <v>300000</v>
      </c>
      <c r="L51" s="48">
        <f t="shared" si="6"/>
        <v>300000</v>
      </c>
      <c r="M51" s="48">
        <f t="shared" si="6"/>
        <v>300000</v>
      </c>
      <c r="N51" s="48">
        <f t="shared" si="6"/>
        <v>300000</v>
      </c>
      <c r="O51" s="48">
        <f>SUM(O33+O44+O48)</f>
        <v>300000</v>
      </c>
      <c r="P51" s="49"/>
      <c r="Q51" s="14"/>
      <c r="R51" s="11"/>
    </row>
    <row r="52" spans="2:21" ht="15" thickBot="1" x14ac:dyDescent="0.4"/>
    <row r="53" spans="2:21" ht="31" customHeight="1" x14ac:dyDescent="0.35">
      <c r="B53" s="26" t="s">
        <v>93</v>
      </c>
      <c r="C53" s="27" t="s">
        <v>36</v>
      </c>
      <c r="D53" s="27" t="s">
        <v>37</v>
      </c>
      <c r="E53" s="27" t="s">
        <v>38</v>
      </c>
      <c r="F53" s="28" t="s">
        <v>39</v>
      </c>
      <c r="G53" s="28" t="s">
        <v>40</v>
      </c>
      <c r="H53" s="28" t="s">
        <v>24</v>
      </c>
      <c r="I53" s="28" t="s">
        <v>41</v>
      </c>
      <c r="J53" s="28" t="s">
        <v>42</v>
      </c>
      <c r="K53" s="28" t="s">
        <v>43</v>
      </c>
      <c r="L53" s="28" t="s">
        <v>44</v>
      </c>
      <c r="M53" s="28" t="s">
        <v>45</v>
      </c>
      <c r="N53" s="28" t="s">
        <v>46</v>
      </c>
      <c r="O53" s="28" t="s">
        <v>47</v>
      </c>
      <c r="P53" s="29"/>
      <c r="R53" s="19" t="s">
        <v>48</v>
      </c>
      <c r="S53" s="55" t="s">
        <v>49</v>
      </c>
      <c r="T53" s="57" t="s">
        <v>94</v>
      </c>
      <c r="U53" s="56" t="s">
        <v>90</v>
      </c>
    </row>
    <row r="54" spans="2:21" x14ac:dyDescent="0.35">
      <c r="B54" s="30" t="s">
        <v>95</v>
      </c>
      <c r="C54" s="3"/>
      <c r="D54" s="3"/>
      <c r="E54" s="4"/>
      <c r="F54" s="16"/>
      <c r="G54" s="16"/>
      <c r="H54" s="16"/>
      <c r="I54" s="16"/>
      <c r="J54" s="16"/>
      <c r="K54" s="16"/>
      <c r="L54" s="16"/>
      <c r="M54" s="16"/>
      <c r="N54" s="16"/>
      <c r="O54" s="16"/>
      <c r="P54" s="31"/>
      <c r="R54" s="32"/>
      <c r="S54" s="18"/>
      <c r="T54" s="18"/>
      <c r="U54" s="22"/>
    </row>
    <row r="55" spans="2:21" ht="145" x14ac:dyDescent="0.35">
      <c r="B55" s="32"/>
      <c r="C55" s="145" t="s">
        <v>96</v>
      </c>
      <c r="D55" s="141" t="s">
        <v>97</v>
      </c>
      <c r="E55" s="232">
        <f>SUM(F55:O55)</f>
        <v>5256000</v>
      </c>
      <c r="F55" s="61">
        <v>0</v>
      </c>
      <c r="G55" s="146">
        <v>584000</v>
      </c>
      <c r="H55" s="146">
        <v>584000</v>
      </c>
      <c r="I55" s="146">
        <v>584000</v>
      </c>
      <c r="J55" s="146">
        <v>584000</v>
      </c>
      <c r="K55" s="146">
        <v>584000</v>
      </c>
      <c r="L55" s="146">
        <v>584000</v>
      </c>
      <c r="M55" s="146">
        <v>584000</v>
      </c>
      <c r="N55" s="146">
        <v>584000</v>
      </c>
      <c r="O55" s="146">
        <v>584000</v>
      </c>
      <c r="P55" s="33"/>
      <c r="R55" s="158" t="s">
        <v>98</v>
      </c>
      <c r="S55" s="132" t="s">
        <v>99</v>
      </c>
      <c r="T55" s="160">
        <v>0.9</v>
      </c>
      <c r="U55" s="133" t="s">
        <v>100</v>
      </c>
    </row>
    <row r="56" spans="2:21" ht="72.5" x14ac:dyDescent="0.35">
      <c r="B56" s="32"/>
      <c r="C56" s="145" t="s">
        <v>101</v>
      </c>
      <c r="D56" s="141" t="s">
        <v>102</v>
      </c>
      <c r="E56" s="232">
        <f t="shared" ref="E56:E64" si="7">SUM(F56:O56)</f>
        <v>1620000</v>
      </c>
      <c r="F56" s="61">
        <v>0</v>
      </c>
      <c r="G56" s="146">
        <v>180000</v>
      </c>
      <c r="H56" s="146">
        <v>180000</v>
      </c>
      <c r="I56" s="146">
        <v>180000</v>
      </c>
      <c r="J56" s="146">
        <v>180000</v>
      </c>
      <c r="K56" s="146">
        <v>180000</v>
      </c>
      <c r="L56" s="146">
        <v>180000</v>
      </c>
      <c r="M56" s="146">
        <v>180000</v>
      </c>
      <c r="N56" s="146">
        <v>180000</v>
      </c>
      <c r="O56" s="146">
        <v>180000</v>
      </c>
      <c r="P56" s="33"/>
      <c r="R56" s="158" t="s">
        <v>98</v>
      </c>
      <c r="S56" s="132" t="s">
        <v>103</v>
      </c>
      <c r="T56" s="160">
        <v>0.85</v>
      </c>
      <c r="U56" s="133" t="s">
        <v>104</v>
      </c>
    </row>
    <row r="57" spans="2:21" ht="72.5" x14ac:dyDescent="0.35">
      <c r="B57" s="32"/>
      <c r="C57" s="145" t="s">
        <v>105</v>
      </c>
      <c r="D57" s="141" t="s">
        <v>106</v>
      </c>
      <c r="E57" s="232">
        <f t="shared" si="7"/>
        <v>540000</v>
      </c>
      <c r="F57" s="61">
        <v>0</v>
      </c>
      <c r="G57" s="146">
        <v>60000</v>
      </c>
      <c r="H57" s="146">
        <v>60000</v>
      </c>
      <c r="I57" s="146">
        <v>60000</v>
      </c>
      <c r="J57" s="146">
        <v>60000</v>
      </c>
      <c r="K57" s="146">
        <v>60000</v>
      </c>
      <c r="L57" s="146">
        <v>60000</v>
      </c>
      <c r="M57" s="146">
        <v>60000</v>
      </c>
      <c r="N57" s="146">
        <v>60000</v>
      </c>
      <c r="O57" s="146">
        <v>60000</v>
      </c>
      <c r="P57" s="33"/>
      <c r="R57" s="158" t="s">
        <v>98</v>
      </c>
      <c r="S57" s="132" t="s">
        <v>107</v>
      </c>
      <c r="T57" s="160">
        <v>0.7</v>
      </c>
      <c r="U57" s="133" t="s">
        <v>108</v>
      </c>
    </row>
    <row r="58" spans="2:21" ht="87" x14ac:dyDescent="0.35">
      <c r="B58" s="32"/>
      <c r="C58" s="145" t="s">
        <v>109</v>
      </c>
      <c r="D58" s="141" t="s">
        <v>110</v>
      </c>
      <c r="E58" s="232">
        <f t="shared" si="7"/>
        <v>594000</v>
      </c>
      <c r="F58" s="61">
        <v>0</v>
      </c>
      <c r="G58" s="146">
        <v>66000</v>
      </c>
      <c r="H58" s="146">
        <v>66000</v>
      </c>
      <c r="I58" s="146">
        <v>66000</v>
      </c>
      <c r="J58" s="146">
        <v>66000</v>
      </c>
      <c r="K58" s="146">
        <v>66000</v>
      </c>
      <c r="L58" s="146">
        <v>66000</v>
      </c>
      <c r="M58" s="146">
        <v>66000</v>
      </c>
      <c r="N58" s="146">
        <v>66000</v>
      </c>
      <c r="O58" s="146">
        <v>66000</v>
      </c>
      <c r="P58" s="33"/>
      <c r="R58" s="158" t="s">
        <v>111</v>
      </c>
      <c r="S58" s="132" t="s">
        <v>112</v>
      </c>
      <c r="T58" s="160">
        <v>0.9</v>
      </c>
      <c r="U58" s="133" t="s">
        <v>113</v>
      </c>
    </row>
    <row r="59" spans="2:21" ht="72.5" x14ac:dyDescent="0.35">
      <c r="B59" s="32"/>
      <c r="C59" s="145" t="s">
        <v>114</v>
      </c>
      <c r="D59" s="141" t="s">
        <v>115</v>
      </c>
      <c r="E59" s="232">
        <f t="shared" si="7"/>
        <v>1080000</v>
      </c>
      <c r="F59" s="61">
        <v>0</v>
      </c>
      <c r="G59" s="146">
        <v>120000</v>
      </c>
      <c r="H59" s="146">
        <v>120000</v>
      </c>
      <c r="I59" s="146">
        <v>120000</v>
      </c>
      <c r="J59" s="146">
        <v>120000</v>
      </c>
      <c r="K59" s="146">
        <v>120000</v>
      </c>
      <c r="L59" s="146">
        <v>120000</v>
      </c>
      <c r="M59" s="146">
        <v>120000</v>
      </c>
      <c r="N59" s="146">
        <v>120000</v>
      </c>
      <c r="O59" s="146">
        <v>120000</v>
      </c>
      <c r="P59" s="33"/>
      <c r="R59" s="158" t="s">
        <v>116</v>
      </c>
      <c r="S59" s="132" t="s">
        <v>117</v>
      </c>
      <c r="T59" s="160">
        <v>0.75</v>
      </c>
      <c r="U59" s="133" t="s">
        <v>118</v>
      </c>
    </row>
    <row r="60" spans="2:21" ht="43.5" x14ac:dyDescent="0.35">
      <c r="B60" s="32"/>
      <c r="C60" s="145" t="s">
        <v>119</v>
      </c>
      <c r="D60" s="141" t="s">
        <v>120</v>
      </c>
      <c r="E60" s="232">
        <f t="shared" si="7"/>
        <v>225000</v>
      </c>
      <c r="F60" s="61">
        <v>0</v>
      </c>
      <c r="G60" s="147">
        <v>25000</v>
      </c>
      <c r="H60" s="147">
        <v>25000</v>
      </c>
      <c r="I60" s="147">
        <v>25000</v>
      </c>
      <c r="J60" s="147">
        <v>25000</v>
      </c>
      <c r="K60" s="147">
        <v>25000</v>
      </c>
      <c r="L60" s="147">
        <v>25000</v>
      </c>
      <c r="M60" s="147">
        <v>25000</v>
      </c>
      <c r="N60" s="147">
        <v>25000</v>
      </c>
      <c r="O60" s="147">
        <v>25000</v>
      </c>
      <c r="P60" s="33"/>
      <c r="R60" s="158" t="s">
        <v>121</v>
      </c>
      <c r="S60" s="132" t="s">
        <v>122</v>
      </c>
      <c r="T60" s="160">
        <v>0.9</v>
      </c>
      <c r="U60" s="133" t="s">
        <v>123</v>
      </c>
    </row>
    <row r="61" spans="2:21" x14ac:dyDescent="0.35">
      <c r="B61" s="32"/>
      <c r="C61" s="69" t="s">
        <v>124</v>
      </c>
      <c r="D61" s="52"/>
      <c r="E61" s="232">
        <f t="shared" si="7"/>
        <v>0</v>
      </c>
      <c r="F61" s="61">
        <v>0</v>
      </c>
      <c r="G61" s="61">
        <v>0</v>
      </c>
      <c r="H61" s="61">
        <v>0</v>
      </c>
      <c r="I61" s="61">
        <v>0</v>
      </c>
      <c r="J61" s="61">
        <v>0</v>
      </c>
      <c r="K61" s="61">
        <v>0</v>
      </c>
      <c r="L61" s="61">
        <v>0</v>
      </c>
      <c r="M61" s="61">
        <v>0</v>
      </c>
      <c r="N61" s="61">
        <v>0</v>
      </c>
      <c r="O61" s="61">
        <v>0</v>
      </c>
      <c r="P61" s="33"/>
      <c r="R61" s="159"/>
      <c r="S61" s="130"/>
      <c r="T61" s="149"/>
      <c r="U61" s="134"/>
    </row>
    <row r="62" spans="2:21" x14ac:dyDescent="0.35">
      <c r="B62" s="32"/>
      <c r="C62" s="69" t="s">
        <v>125</v>
      </c>
      <c r="D62" s="52"/>
      <c r="E62" s="232">
        <f t="shared" si="7"/>
        <v>0</v>
      </c>
      <c r="F62" s="61">
        <v>0</v>
      </c>
      <c r="G62" s="61">
        <v>0</v>
      </c>
      <c r="H62" s="61">
        <v>0</v>
      </c>
      <c r="I62" s="61">
        <v>0</v>
      </c>
      <c r="J62" s="61">
        <v>0</v>
      </c>
      <c r="K62" s="61">
        <v>0</v>
      </c>
      <c r="L62" s="61">
        <v>0</v>
      </c>
      <c r="M62" s="61">
        <v>0</v>
      </c>
      <c r="N62" s="61">
        <v>0</v>
      </c>
      <c r="O62" s="61">
        <v>0</v>
      </c>
      <c r="P62" s="33"/>
      <c r="R62" s="159"/>
      <c r="S62" s="130"/>
      <c r="T62" s="149"/>
      <c r="U62" s="134"/>
    </row>
    <row r="63" spans="2:21" x14ac:dyDescent="0.35">
      <c r="B63" s="32"/>
      <c r="C63" s="69" t="s">
        <v>126</v>
      </c>
      <c r="D63" s="52"/>
      <c r="E63" s="232">
        <f t="shared" si="7"/>
        <v>0</v>
      </c>
      <c r="F63" s="61">
        <v>0</v>
      </c>
      <c r="G63" s="61">
        <v>0</v>
      </c>
      <c r="H63" s="61">
        <v>0</v>
      </c>
      <c r="I63" s="61">
        <v>0</v>
      </c>
      <c r="J63" s="61">
        <v>0</v>
      </c>
      <c r="K63" s="61">
        <v>0</v>
      </c>
      <c r="L63" s="61">
        <v>0</v>
      </c>
      <c r="M63" s="61">
        <v>0</v>
      </c>
      <c r="N63" s="61">
        <v>0</v>
      </c>
      <c r="O63" s="61">
        <v>0</v>
      </c>
      <c r="P63" s="33"/>
      <c r="R63" s="159"/>
      <c r="S63" s="130"/>
      <c r="T63" s="149"/>
      <c r="U63" s="134"/>
    </row>
    <row r="64" spans="2:21" x14ac:dyDescent="0.35">
      <c r="B64" s="32"/>
      <c r="C64" s="69" t="s">
        <v>127</v>
      </c>
      <c r="D64" s="52"/>
      <c r="E64" s="242">
        <f t="shared" si="7"/>
        <v>0</v>
      </c>
      <c r="F64" s="243">
        <v>0</v>
      </c>
      <c r="G64" s="243">
        <v>0</v>
      </c>
      <c r="H64" s="243">
        <v>0</v>
      </c>
      <c r="I64" s="243">
        <v>0</v>
      </c>
      <c r="J64" s="243">
        <v>0</v>
      </c>
      <c r="K64" s="243">
        <v>0</v>
      </c>
      <c r="L64" s="243">
        <v>0</v>
      </c>
      <c r="M64" s="243">
        <v>0</v>
      </c>
      <c r="N64" s="243">
        <v>0</v>
      </c>
      <c r="O64" s="243">
        <v>0</v>
      </c>
      <c r="P64" s="33"/>
      <c r="R64" s="159"/>
      <c r="S64" s="130"/>
      <c r="T64" s="149"/>
      <c r="U64" s="134"/>
    </row>
    <row r="65" spans="1:22" ht="15" thickBot="1" x14ac:dyDescent="0.4">
      <c r="B65" s="32"/>
      <c r="C65" s="70"/>
      <c r="D65" s="54"/>
      <c r="E65" s="244"/>
      <c r="F65" s="245"/>
      <c r="G65" s="245"/>
      <c r="H65" s="245"/>
      <c r="I65" s="245"/>
      <c r="J65" s="245"/>
      <c r="K65" s="245"/>
      <c r="L65" s="245"/>
      <c r="M65" s="245"/>
      <c r="N65" s="245"/>
      <c r="O65" s="245"/>
      <c r="P65" s="33"/>
      <c r="R65" s="238"/>
      <c r="S65" s="239"/>
      <c r="T65" s="240"/>
      <c r="U65" s="241"/>
    </row>
    <row r="66" spans="1:22" x14ac:dyDescent="0.35">
      <c r="B66" s="32"/>
      <c r="C66" s="4" t="s">
        <v>128</v>
      </c>
      <c r="D66" s="4"/>
      <c r="E66" s="234">
        <f>SUM(F66:O66)</f>
        <v>9315000</v>
      </c>
      <c r="F66" s="237">
        <f t="shared" ref="F66:O66" si="8">SUM(F55:F64)</f>
        <v>0</v>
      </c>
      <c r="G66" s="237">
        <f t="shared" si="8"/>
        <v>1035000</v>
      </c>
      <c r="H66" s="237">
        <f t="shared" si="8"/>
        <v>1035000</v>
      </c>
      <c r="I66" s="237">
        <f t="shared" si="8"/>
        <v>1035000</v>
      </c>
      <c r="J66" s="237">
        <f t="shared" si="8"/>
        <v>1035000</v>
      </c>
      <c r="K66" s="237">
        <f t="shared" si="8"/>
        <v>1035000</v>
      </c>
      <c r="L66" s="237">
        <f t="shared" si="8"/>
        <v>1035000</v>
      </c>
      <c r="M66" s="237">
        <f t="shared" si="8"/>
        <v>1035000</v>
      </c>
      <c r="N66" s="237">
        <f t="shared" si="8"/>
        <v>1035000</v>
      </c>
      <c r="O66" s="237">
        <f t="shared" si="8"/>
        <v>1035000</v>
      </c>
      <c r="P66" s="34"/>
      <c r="R66" s="302" t="s">
        <v>129</v>
      </c>
      <c r="S66" s="303"/>
      <c r="T66" s="303"/>
      <c r="U66" s="304"/>
    </row>
    <row r="67" spans="1:22" ht="15" thickBot="1" x14ac:dyDescent="0.4">
      <c r="B67" s="32"/>
      <c r="C67" s="35" t="s">
        <v>130</v>
      </c>
      <c r="D67" s="53" t="s">
        <v>131</v>
      </c>
      <c r="E67" s="235">
        <f>SUM(F67:O67)</f>
        <v>8032500</v>
      </c>
      <c r="F67" s="236">
        <f t="shared" ref="F67:O67" si="9">(F55*$T$55)+(F56*$T$56)+(F57*$T$57)+(F58*$T$58)+(F59*$T$59)+(F60*$T$60)+(F61*$T$61)+(F62*$T$62)+(F63*$T$63)+(F64*$T$64)</f>
        <v>0</v>
      </c>
      <c r="G67" s="236">
        <f t="shared" si="9"/>
        <v>892500</v>
      </c>
      <c r="H67" s="236">
        <f t="shared" si="9"/>
        <v>892500</v>
      </c>
      <c r="I67" s="236">
        <f t="shared" si="9"/>
        <v>892500</v>
      </c>
      <c r="J67" s="236">
        <f t="shared" si="9"/>
        <v>892500</v>
      </c>
      <c r="K67" s="236">
        <f t="shared" si="9"/>
        <v>892500</v>
      </c>
      <c r="L67" s="236">
        <f t="shared" si="9"/>
        <v>892500</v>
      </c>
      <c r="M67" s="236">
        <f t="shared" si="9"/>
        <v>892500</v>
      </c>
      <c r="N67" s="236">
        <f t="shared" si="9"/>
        <v>892500</v>
      </c>
      <c r="O67" s="236">
        <f t="shared" si="9"/>
        <v>892500</v>
      </c>
      <c r="P67" s="34"/>
      <c r="R67" s="301"/>
      <c r="S67" s="305"/>
      <c r="T67" s="305"/>
      <c r="U67" s="306"/>
    </row>
    <row r="68" spans="1:22" ht="15" thickBot="1" x14ac:dyDescent="0.4">
      <c r="B68" s="24"/>
      <c r="C68" s="35"/>
      <c r="D68" s="35"/>
      <c r="E68" s="36"/>
      <c r="F68" s="36"/>
      <c r="G68" s="36"/>
      <c r="H68" s="36"/>
      <c r="I68" s="36"/>
      <c r="J68" s="36"/>
      <c r="K68" s="36"/>
      <c r="L68" s="36"/>
      <c r="M68" s="36"/>
      <c r="N68" s="36"/>
      <c r="O68" s="36"/>
      <c r="P68" s="37"/>
      <c r="R68" s="307"/>
      <c r="S68" s="308"/>
      <c r="T68" s="308"/>
      <c r="U68" s="309"/>
    </row>
    <row r="69" spans="1:22" ht="15" thickBot="1" x14ac:dyDescent="0.4"/>
    <row r="70" spans="1:22" ht="15" thickBot="1" x14ac:dyDescent="0.4">
      <c r="B70" s="95" t="s">
        <v>132</v>
      </c>
      <c r="C70" s="96"/>
      <c r="D70" s="96"/>
      <c r="E70" s="96"/>
      <c r="F70" s="97">
        <f>F51</f>
        <v>763500</v>
      </c>
      <c r="G70" s="97">
        <f t="shared" ref="G70:O70" si="10">F70+G51</f>
        <v>1547000</v>
      </c>
      <c r="H70" s="97">
        <f t="shared" si="10"/>
        <v>1847000</v>
      </c>
      <c r="I70" s="97">
        <f t="shared" si="10"/>
        <v>2147000</v>
      </c>
      <c r="J70" s="97">
        <f t="shared" si="10"/>
        <v>2447000</v>
      </c>
      <c r="K70" s="97">
        <f t="shared" si="10"/>
        <v>2747000</v>
      </c>
      <c r="L70" s="97">
        <f t="shared" si="10"/>
        <v>3047000</v>
      </c>
      <c r="M70" s="97">
        <f t="shared" si="10"/>
        <v>3347000</v>
      </c>
      <c r="N70" s="97">
        <f t="shared" si="10"/>
        <v>3647000</v>
      </c>
      <c r="O70" s="97">
        <f t="shared" si="10"/>
        <v>3947000</v>
      </c>
      <c r="P70" s="98"/>
    </row>
    <row r="71" spans="1:22" ht="15" thickBot="1" x14ac:dyDescent="0.4">
      <c r="F71" s="99"/>
      <c r="G71" s="99"/>
      <c r="H71" s="99"/>
      <c r="I71" s="99"/>
      <c r="J71" s="99"/>
      <c r="K71" s="99"/>
      <c r="L71" s="99"/>
      <c r="M71" s="99"/>
      <c r="N71" s="99"/>
      <c r="O71" s="99"/>
    </row>
    <row r="72" spans="1:22" s="102" customFormat="1" ht="15" thickBot="1" x14ac:dyDescent="0.4">
      <c r="A72" s="100"/>
      <c r="B72" s="95" t="s">
        <v>133</v>
      </c>
      <c r="C72" s="96"/>
      <c r="D72" s="96"/>
      <c r="E72" s="96"/>
      <c r="F72" s="97">
        <f>F66</f>
        <v>0</v>
      </c>
      <c r="G72" s="97">
        <f>F72+G66</f>
        <v>1035000</v>
      </c>
      <c r="H72" s="97">
        <f t="shared" ref="H72:O72" si="11">G72+H66</f>
        <v>2070000</v>
      </c>
      <c r="I72" s="97">
        <f t="shared" si="11"/>
        <v>3105000</v>
      </c>
      <c r="J72" s="97">
        <f t="shared" si="11"/>
        <v>4140000</v>
      </c>
      <c r="K72" s="97">
        <f t="shared" si="11"/>
        <v>5175000</v>
      </c>
      <c r="L72" s="97">
        <f t="shared" si="11"/>
        <v>6210000</v>
      </c>
      <c r="M72" s="97">
        <f t="shared" si="11"/>
        <v>7245000</v>
      </c>
      <c r="N72" s="97">
        <f t="shared" si="11"/>
        <v>8280000</v>
      </c>
      <c r="O72" s="97">
        <f t="shared" si="11"/>
        <v>9315000</v>
      </c>
      <c r="P72" s="98"/>
      <c r="Q72" s="100"/>
      <c r="R72" s="100"/>
      <c r="S72" s="100"/>
      <c r="T72" s="100"/>
      <c r="U72" s="100"/>
      <c r="V72" s="101"/>
    </row>
    <row r="73" spans="1:22" ht="15" thickBot="1" x14ac:dyDescent="0.4">
      <c r="F73" s="99"/>
      <c r="G73" s="99"/>
      <c r="H73" s="99"/>
      <c r="I73" s="99"/>
      <c r="J73" s="99"/>
      <c r="K73" s="99"/>
      <c r="L73" s="99"/>
      <c r="M73" s="99"/>
      <c r="N73" s="99"/>
      <c r="O73" s="99"/>
    </row>
    <row r="74" spans="1:22" s="102" customFormat="1" ht="15" thickBot="1" x14ac:dyDescent="0.4">
      <c r="A74" s="100"/>
      <c r="B74" s="95" t="s">
        <v>134</v>
      </c>
      <c r="C74" s="96"/>
      <c r="D74" s="96"/>
      <c r="E74" s="96"/>
      <c r="F74" s="97">
        <f>F67</f>
        <v>0</v>
      </c>
      <c r="G74" s="97">
        <f>F74+G67</f>
        <v>892500</v>
      </c>
      <c r="H74" s="97">
        <f>G74+H67</f>
        <v>1785000</v>
      </c>
      <c r="I74" s="97">
        <f t="shared" ref="I74:O74" si="12">H74+I67</f>
        <v>2677500</v>
      </c>
      <c r="J74" s="97">
        <f t="shared" si="12"/>
        <v>3570000</v>
      </c>
      <c r="K74" s="97">
        <f t="shared" si="12"/>
        <v>4462500</v>
      </c>
      <c r="L74" s="97">
        <f t="shared" si="12"/>
        <v>5355000</v>
      </c>
      <c r="M74" s="97">
        <f t="shared" si="12"/>
        <v>6247500</v>
      </c>
      <c r="N74" s="97">
        <f t="shared" si="12"/>
        <v>7140000</v>
      </c>
      <c r="O74" s="97">
        <f t="shared" si="12"/>
        <v>8032500</v>
      </c>
      <c r="P74" s="98"/>
      <c r="Q74" s="100"/>
      <c r="R74" s="100"/>
      <c r="S74" s="100"/>
      <c r="T74" s="100"/>
      <c r="U74" s="100"/>
      <c r="V74" s="101"/>
    </row>
    <row r="75" spans="1:22" s="102" customFormat="1" ht="15" thickBot="1" x14ac:dyDescent="0.4">
      <c r="A75" s="100"/>
      <c r="B75" s="50"/>
      <c r="C75" s="50"/>
      <c r="D75" s="50"/>
      <c r="E75" s="50"/>
      <c r="F75" s="103"/>
      <c r="G75" s="103"/>
      <c r="H75" s="103"/>
      <c r="I75" s="103"/>
      <c r="J75" s="103"/>
      <c r="K75" s="103"/>
      <c r="L75" s="103"/>
      <c r="M75" s="103"/>
      <c r="N75" s="103"/>
      <c r="O75" s="103"/>
      <c r="P75" s="50"/>
      <c r="Q75" s="100"/>
      <c r="R75" s="100"/>
      <c r="S75" s="100"/>
      <c r="T75" s="100"/>
      <c r="U75" s="100"/>
      <c r="V75" s="100"/>
    </row>
    <row r="76" spans="1:22" x14ac:dyDescent="0.35">
      <c r="B76" s="104" t="s">
        <v>135</v>
      </c>
      <c r="C76" s="44"/>
      <c r="D76" s="44"/>
      <c r="E76" s="44"/>
      <c r="F76" s="105">
        <f>F72-F70</f>
        <v>-763500</v>
      </c>
      <c r="G76" s="105">
        <f t="shared" ref="G76:O76" si="13">G72-G70</f>
        <v>-512000</v>
      </c>
      <c r="H76" s="105">
        <f t="shared" si="13"/>
        <v>223000</v>
      </c>
      <c r="I76" s="105">
        <f t="shared" si="13"/>
        <v>958000</v>
      </c>
      <c r="J76" s="105">
        <f t="shared" si="13"/>
        <v>1693000</v>
      </c>
      <c r="K76" s="105">
        <f t="shared" si="13"/>
        <v>2428000</v>
      </c>
      <c r="L76" s="105">
        <f t="shared" si="13"/>
        <v>3163000</v>
      </c>
      <c r="M76" s="105">
        <f t="shared" si="13"/>
        <v>3898000</v>
      </c>
      <c r="N76" s="105">
        <f t="shared" si="13"/>
        <v>4633000</v>
      </c>
      <c r="O76" s="105">
        <f t="shared" si="13"/>
        <v>5368000</v>
      </c>
      <c r="P76" s="106"/>
      <c r="R76" s="150"/>
    </row>
    <row r="77" spans="1:22" ht="15" thickBot="1" x14ac:dyDescent="0.4">
      <c r="B77" s="107" t="s">
        <v>136</v>
      </c>
      <c r="C77" s="43"/>
      <c r="D77" s="43"/>
      <c r="E77" s="43"/>
      <c r="F77" s="108">
        <f>F74-F70</f>
        <v>-763500</v>
      </c>
      <c r="G77" s="108">
        <f t="shared" ref="G77:O77" si="14">G74-G70</f>
        <v>-654500</v>
      </c>
      <c r="H77" s="108">
        <f t="shared" si="14"/>
        <v>-62000</v>
      </c>
      <c r="I77" s="108">
        <f t="shared" si="14"/>
        <v>530500</v>
      </c>
      <c r="J77" s="108">
        <f t="shared" si="14"/>
        <v>1123000</v>
      </c>
      <c r="K77" s="108">
        <f t="shared" si="14"/>
        <v>1715500</v>
      </c>
      <c r="L77" s="108">
        <f t="shared" si="14"/>
        <v>2308000</v>
      </c>
      <c r="M77" s="108">
        <f t="shared" si="14"/>
        <v>2900500</v>
      </c>
      <c r="N77" s="108">
        <f t="shared" si="14"/>
        <v>3493000</v>
      </c>
      <c r="O77" s="108">
        <f t="shared" si="14"/>
        <v>4085500</v>
      </c>
      <c r="P77" s="109"/>
    </row>
    <row r="78" spans="1:22" ht="20.149999999999999" customHeight="1" x14ac:dyDescent="0.35">
      <c r="F78" s="202" t="s">
        <v>137</v>
      </c>
    </row>
  </sheetData>
  <mergeCells count="13">
    <mergeCell ref="C7:J7"/>
    <mergeCell ref="A1:P1"/>
    <mergeCell ref="C3:J3"/>
    <mergeCell ref="C4:J4"/>
    <mergeCell ref="C5:J5"/>
    <mergeCell ref="C6:J6"/>
    <mergeCell ref="B21:B33"/>
    <mergeCell ref="B37:B44"/>
    <mergeCell ref="R66:U68"/>
    <mergeCell ref="C9:J9"/>
    <mergeCell ref="B10:J10"/>
    <mergeCell ref="R47:S47"/>
    <mergeCell ref="R48:S48"/>
  </mergeCells>
  <phoneticPr fontId="11" type="noConversion"/>
  <conditionalFormatting sqref="F76:O77">
    <cfRule type="cellIs" dxfId="3" priority="1" operator="greaterThan">
      <formula>0</formula>
    </cfRule>
    <cfRule type="cellIs" dxfId="2" priority="2" operator="lessThan">
      <formula>0</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B3B4C-E969-8247-983A-3E17594610F3}">
  <sheetPr>
    <tabColor theme="7"/>
  </sheetPr>
  <dimension ref="A1:I184"/>
  <sheetViews>
    <sheetView zoomScale="89" zoomScaleNormal="184" workbookViewId="0">
      <selection activeCell="B10" sqref="B10:H10"/>
    </sheetView>
  </sheetViews>
  <sheetFormatPr defaultColWidth="8.81640625" defaultRowHeight="14.5" x14ac:dyDescent="0.35"/>
  <cols>
    <col min="1" max="1" width="4" style="17" customWidth="1"/>
    <col min="2" max="2" width="28.7265625" style="17" customWidth="1"/>
    <col min="3" max="3" width="5.26953125" style="17" customWidth="1"/>
    <col min="4" max="4" width="31" style="17" customWidth="1"/>
    <col min="5" max="5" width="17.26953125" style="17" customWidth="1"/>
    <col min="6" max="6" width="34.26953125" style="17" customWidth="1"/>
    <col min="7" max="7" width="17.1796875" style="17" customWidth="1"/>
    <col min="8" max="8" width="27.7265625" style="17" customWidth="1"/>
    <col min="9" max="9" width="6.1796875" style="119" customWidth="1"/>
    <col min="10" max="16384" width="8.81640625" style="17"/>
  </cols>
  <sheetData>
    <row r="1" spans="1:9" ht="24" customHeight="1" x14ac:dyDescent="0.35">
      <c r="A1" s="261"/>
      <c r="B1" s="261"/>
      <c r="C1" s="261"/>
      <c r="D1" s="261"/>
      <c r="E1" s="261"/>
      <c r="F1" s="261"/>
      <c r="G1" s="261"/>
      <c r="H1" s="261"/>
      <c r="I1" s="261"/>
    </row>
    <row r="2" spans="1:9" ht="35.15" customHeight="1" x14ac:dyDescent="0.35">
      <c r="A2" s="2"/>
      <c r="B2" s="1" t="s">
        <v>0</v>
      </c>
      <c r="C2" s="2"/>
      <c r="D2" s="2"/>
      <c r="E2" s="2"/>
      <c r="F2" s="2"/>
      <c r="G2" s="2"/>
      <c r="H2" s="2"/>
      <c r="I2" s="73"/>
    </row>
    <row r="3" spans="1:9" ht="16" customHeight="1" x14ac:dyDescent="0.35">
      <c r="A3" s="2"/>
      <c r="B3" s="80" t="s">
        <v>4</v>
      </c>
      <c r="C3" s="326" t="s">
        <v>5</v>
      </c>
      <c r="D3" s="326"/>
      <c r="E3" s="326"/>
      <c r="F3" s="326"/>
      <c r="G3" s="326"/>
      <c r="H3" s="326"/>
      <c r="I3" s="73"/>
    </row>
    <row r="4" spans="1:9" ht="16" customHeight="1" x14ac:dyDescent="0.35">
      <c r="A4" s="2"/>
      <c r="B4" s="80" t="s">
        <v>6</v>
      </c>
      <c r="C4" s="326" t="s">
        <v>7</v>
      </c>
      <c r="D4" s="326"/>
      <c r="E4" s="326"/>
      <c r="F4" s="326"/>
      <c r="G4" s="326"/>
      <c r="H4" s="326"/>
      <c r="I4" s="73"/>
    </row>
    <row r="5" spans="1:9" ht="16" customHeight="1" x14ac:dyDescent="0.35">
      <c r="A5" s="2"/>
      <c r="B5" s="80" t="s">
        <v>8</v>
      </c>
      <c r="C5" s="326" t="s">
        <v>9</v>
      </c>
      <c r="D5" s="326"/>
      <c r="E5" s="326"/>
      <c r="F5" s="326"/>
      <c r="G5" s="326"/>
      <c r="H5" s="326"/>
      <c r="I5" s="73"/>
    </row>
    <row r="6" spans="1:9" ht="16" customHeight="1" x14ac:dyDescent="0.35">
      <c r="A6" s="2"/>
      <c r="B6" s="80" t="s">
        <v>10</v>
      </c>
      <c r="C6" s="326" t="s">
        <v>11</v>
      </c>
      <c r="D6" s="326"/>
      <c r="E6" s="326"/>
      <c r="F6" s="326"/>
      <c r="G6" s="326"/>
      <c r="H6" s="326"/>
      <c r="I6" s="73"/>
    </row>
    <row r="7" spans="1:9" ht="14.15" customHeight="1" x14ac:dyDescent="0.35">
      <c r="A7" s="2"/>
      <c r="B7" s="80" t="s">
        <v>12</v>
      </c>
      <c r="C7" s="327">
        <v>46051</v>
      </c>
      <c r="D7" s="326"/>
      <c r="E7" s="326"/>
      <c r="F7" s="326"/>
      <c r="G7" s="326"/>
      <c r="H7" s="326"/>
      <c r="I7" s="73"/>
    </row>
    <row r="8" spans="1:9" ht="15" customHeight="1" thickBot="1" x14ac:dyDescent="0.4">
      <c r="A8" s="2"/>
      <c r="B8" s="1"/>
      <c r="C8" s="2"/>
      <c r="D8" s="2"/>
      <c r="E8" s="2"/>
      <c r="F8" s="2"/>
      <c r="G8" s="2"/>
      <c r="H8" s="2"/>
      <c r="I8" s="73"/>
    </row>
    <row r="9" spans="1:9" ht="29.15" customHeight="1" x14ac:dyDescent="0.35">
      <c r="A9" s="2"/>
      <c r="B9" s="162" t="s">
        <v>25</v>
      </c>
      <c r="C9" s="322" t="s">
        <v>138</v>
      </c>
      <c r="D9" s="310"/>
      <c r="E9" s="310"/>
      <c r="F9" s="310"/>
      <c r="G9" s="310"/>
      <c r="H9" s="311"/>
      <c r="I9" s="73"/>
    </row>
    <row r="10" spans="1:9" ht="81" customHeight="1" thickBot="1" x14ac:dyDescent="0.4">
      <c r="A10" s="2"/>
      <c r="B10" s="323" t="s">
        <v>139</v>
      </c>
      <c r="C10" s="324"/>
      <c r="D10" s="324"/>
      <c r="E10" s="324"/>
      <c r="F10" s="324"/>
      <c r="G10" s="324"/>
      <c r="H10" s="325"/>
      <c r="I10" s="73"/>
    </row>
    <row r="11" spans="1:9" ht="17.149999999999999" customHeight="1" thickBot="1" x14ac:dyDescent="0.4">
      <c r="A11" s="2"/>
      <c r="B11" s="81"/>
      <c r="C11" s="81"/>
      <c r="D11" s="81"/>
      <c r="E11" s="81"/>
      <c r="F11" s="81"/>
      <c r="G11" s="81"/>
      <c r="H11" s="81"/>
      <c r="I11" s="73"/>
    </row>
    <row r="12" spans="1:9" ht="15" customHeight="1" x14ac:dyDescent="0.35">
      <c r="A12" s="2"/>
      <c r="B12" s="161" t="s">
        <v>140</v>
      </c>
      <c r="C12" s="163" t="s">
        <v>141</v>
      </c>
      <c r="D12" s="163" t="s">
        <v>142</v>
      </c>
      <c r="E12" s="163" t="s">
        <v>143</v>
      </c>
      <c r="F12" s="163" t="s">
        <v>144</v>
      </c>
      <c r="G12" s="163" t="s">
        <v>145</v>
      </c>
      <c r="H12" s="164" t="s">
        <v>146</v>
      </c>
      <c r="I12" s="73"/>
    </row>
    <row r="13" spans="1:9" ht="45" customHeight="1" x14ac:dyDescent="0.35">
      <c r="A13" s="2"/>
      <c r="B13" s="319"/>
      <c r="C13" s="110">
        <v>1</v>
      </c>
      <c r="D13" s="151" t="s">
        <v>147</v>
      </c>
      <c r="E13" s="151" t="s">
        <v>148</v>
      </c>
      <c r="F13" s="151" t="s">
        <v>149</v>
      </c>
      <c r="G13" s="151" t="s">
        <v>150</v>
      </c>
      <c r="H13" s="152" t="s">
        <v>151</v>
      </c>
      <c r="I13" s="73"/>
    </row>
    <row r="14" spans="1:9" ht="45" customHeight="1" x14ac:dyDescent="0.35">
      <c r="A14" s="2"/>
      <c r="B14" s="320"/>
      <c r="C14" s="110">
        <v>2</v>
      </c>
      <c r="D14" s="151" t="s">
        <v>152</v>
      </c>
      <c r="E14" s="151" t="s">
        <v>148</v>
      </c>
      <c r="F14" s="151" t="s">
        <v>153</v>
      </c>
      <c r="G14" s="151" t="s">
        <v>154</v>
      </c>
      <c r="H14" s="152" t="s">
        <v>155</v>
      </c>
      <c r="I14" s="73"/>
    </row>
    <row r="15" spans="1:9" ht="52" customHeight="1" x14ac:dyDescent="0.35">
      <c r="A15" s="2"/>
      <c r="B15" s="320"/>
      <c r="C15" s="110">
        <v>3</v>
      </c>
      <c r="D15" s="151" t="s">
        <v>64</v>
      </c>
      <c r="E15" s="151" t="s">
        <v>148</v>
      </c>
      <c r="F15" s="151" t="s">
        <v>156</v>
      </c>
      <c r="G15" s="151" t="s">
        <v>150</v>
      </c>
      <c r="H15" s="152" t="s">
        <v>157</v>
      </c>
      <c r="I15" s="73"/>
    </row>
    <row r="16" spans="1:9" ht="20.149999999999999" customHeight="1" x14ac:dyDescent="0.35">
      <c r="A16" s="2"/>
      <c r="B16" s="320"/>
      <c r="C16" s="110">
        <v>4</v>
      </c>
      <c r="D16" s="111"/>
      <c r="E16" s="111"/>
      <c r="F16" s="111"/>
      <c r="G16" s="111"/>
      <c r="H16" s="112"/>
      <c r="I16" s="73"/>
    </row>
    <row r="17" spans="1:9" ht="20.149999999999999" customHeight="1" x14ac:dyDescent="0.35">
      <c r="A17" s="2"/>
      <c r="B17" s="320"/>
      <c r="C17" s="110">
        <v>5</v>
      </c>
      <c r="D17" s="111"/>
      <c r="E17" s="111"/>
      <c r="F17" s="111"/>
      <c r="G17" s="111"/>
      <c r="H17" s="112"/>
      <c r="I17" s="73"/>
    </row>
    <row r="18" spans="1:9" ht="20.149999999999999" customHeight="1" x14ac:dyDescent="0.35">
      <c r="A18" s="2"/>
      <c r="B18" s="320"/>
      <c r="C18" s="110">
        <v>6</v>
      </c>
      <c r="D18" s="111"/>
      <c r="E18" s="111"/>
      <c r="F18" s="111"/>
      <c r="G18" s="111"/>
      <c r="H18" s="112"/>
      <c r="I18" s="73"/>
    </row>
    <row r="19" spans="1:9" ht="20.149999999999999" customHeight="1" x14ac:dyDescent="0.35">
      <c r="A19" s="2"/>
      <c r="B19" s="320"/>
      <c r="C19" s="110">
        <v>7</v>
      </c>
      <c r="D19" s="111"/>
      <c r="E19" s="111"/>
      <c r="F19" s="111"/>
      <c r="G19" s="111"/>
      <c r="H19" s="112"/>
      <c r="I19" s="73"/>
    </row>
    <row r="20" spans="1:9" ht="20.149999999999999" customHeight="1" x14ac:dyDescent="0.35">
      <c r="A20" s="2"/>
      <c r="B20" s="320"/>
      <c r="C20" s="110">
        <v>8</v>
      </c>
      <c r="D20" s="111"/>
      <c r="E20" s="111"/>
      <c r="F20" s="111"/>
      <c r="G20" s="111"/>
      <c r="H20" s="112"/>
      <c r="I20" s="73"/>
    </row>
    <row r="21" spans="1:9" ht="20.149999999999999" customHeight="1" thickBot="1" x14ac:dyDescent="0.4">
      <c r="A21" s="2"/>
      <c r="B21" s="321"/>
      <c r="C21" s="113">
        <v>9</v>
      </c>
      <c r="D21" s="114"/>
      <c r="E21" s="114"/>
      <c r="F21" s="114"/>
      <c r="G21" s="114"/>
      <c r="H21" s="115"/>
      <c r="I21" s="73"/>
    </row>
    <row r="22" spans="1:9" ht="30" customHeight="1" x14ac:dyDescent="0.35">
      <c r="A22" s="2"/>
      <c r="B22" s="82"/>
      <c r="C22" s="116"/>
      <c r="D22" s="117"/>
      <c r="E22" s="117"/>
      <c r="F22" s="117"/>
      <c r="G22" s="117"/>
      <c r="H22" s="118"/>
      <c r="I22" s="73"/>
    </row>
    <row r="23" spans="1:9" ht="20.149999999999999" customHeight="1" x14ac:dyDescent="0.35">
      <c r="A23" s="2"/>
      <c r="B23" s="82"/>
      <c r="C23" s="83"/>
      <c r="D23" s="83"/>
      <c r="E23" s="83"/>
      <c r="F23" s="83"/>
      <c r="G23" s="83"/>
      <c r="H23" s="83"/>
      <c r="I23" s="73"/>
    </row>
    <row r="24" spans="1:9" x14ac:dyDescent="0.35">
      <c r="A24" s="2"/>
      <c r="B24" s="2"/>
      <c r="C24" s="2"/>
      <c r="D24" s="2"/>
      <c r="E24" s="2"/>
      <c r="F24" s="2"/>
      <c r="G24" s="2"/>
      <c r="H24" s="2"/>
      <c r="I24" s="73"/>
    </row>
    <row r="25" spans="1:9" x14ac:dyDescent="0.35">
      <c r="A25" s="2"/>
      <c r="B25" s="2"/>
      <c r="C25" s="2"/>
      <c r="D25" s="2"/>
      <c r="E25" s="2"/>
      <c r="F25" s="2"/>
      <c r="G25" s="2"/>
      <c r="H25" s="2"/>
      <c r="I25" s="73"/>
    </row>
    <row r="26" spans="1:9" x14ac:dyDescent="0.35">
      <c r="A26" s="2"/>
      <c r="B26" s="2"/>
      <c r="C26" s="2"/>
      <c r="D26" s="2"/>
      <c r="E26" s="2"/>
      <c r="F26" s="2"/>
      <c r="G26" s="2"/>
      <c r="H26" s="2"/>
      <c r="I26" s="73"/>
    </row>
    <row r="27" spans="1:9" x14ac:dyDescent="0.35">
      <c r="A27" s="2"/>
      <c r="B27" s="2"/>
      <c r="C27" s="2"/>
      <c r="D27" s="2"/>
      <c r="E27" s="2"/>
      <c r="F27" s="2"/>
      <c r="G27" s="2"/>
      <c r="H27" s="2"/>
      <c r="I27" s="73"/>
    </row>
    <row r="28" spans="1:9" x14ac:dyDescent="0.35">
      <c r="A28" s="2"/>
      <c r="B28" s="2"/>
      <c r="C28" s="2"/>
      <c r="D28" s="2"/>
      <c r="E28" s="2"/>
      <c r="F28" s="2"/>
      <c r="G28" s="2"/>
      <c r="H28" s="2"/>
      <c r="I28" s="73"/>
    </row>
    <row r="29" spans="1:9" x14ac:dyDescent="0.35">
      <c r="A29" s="2"/>
      <c r="B29" s="2"/>
      <c r="C29" s="2"/>
      <c r="D29" s="2"/>
      <c r="E29" s="2"/>
      <c r="F29" s="2"/>
      <c r="G29" s="2"/>
      <c r="H29" s="2"/>
      <c r="I29" s="73"/>
    </row>
    <row r="30" spans="1:9" x14ac:dyDescent="0.35">
      <c r="A30" s="2"/>
      <c r="B30" s="2"/>
      <c r="C30" s="2"/>
      <c r="D30" s="2"/>
      <c r="E30" s="2"/>
      <c r="F30" s="2"/>
      <c r="G30" s="2"/>
      <c r="H30" s="2"/>
      <c r="I30" s="73"/>
    </row>
    <row r="31" spans="1:9" x14ac:dyDescent="0.35">
      <c r="A31" s="2"/>
      <c r="B31" s="2"/>
      <c r="C31" s="2"/>
      <c r="D31" s="2"/>
      <c r="E31" s="2"/>
      <c r="F31" s="2"/>
      <c r="G31" s="2"/>
      <c r="H31" s="2"/>
      <c r="I31" s="73"/>
    </row>
    <row r="32" spans="1:9" x14ac:dyDescent="0.35">
      <c r="A32" s="2"/>
      <c r="B32" s="2"/>
      <c r="C32" s="2"/>
      <c r="D32" s="2"/>
      <c r="E32" s="2"/>
      <c r="F32" s="2"/>
      <c r="G32" s="2"/>
      <c r="H32" s="2"/>
      <c r="I32" s="73"/>
    </row>
    <row r="33" spans="1:9" x14ac:dyDescent="0.35">
      <c r="A33" s="2"/>
      <c r="B33" s="2"/>
      <c r="C33" s="2"/>
      <c r="D33" s="2"/>
      <c r="E33" s="2"/>
      <c r="F33" s="2"/>
      <c r="G33" s="2"/>
      <c r="H33" s="2"/>
      <c r="I33" s="73"/>
    </row>
    <row r="34" spans="1:9" x14ac:dyDescent="0.35">
      <c r="A34" s="2"/>
      <c r="B34" s="2"/>
      <c r="C34" s="2"/>
      <c r="D34" s="2"/>
      <c r="E34" s="2"/>
      <c r="F34" s="2"/>
      <c r="G34" s="2"/>
      <c r="H34" s="2"/>
      <c r="I34" s="73"/>
    </row>
    <row r="35" spans="1:9" x14ac:dyDescent="0.35">
      <c r="A35" s="2"/>
      <c r="B35" s="2"/>
      <c r="C35" s="2"/>
      <c r="D35" s="2"/>
      <c r="E35" s="2"/>
      <c r="F35" s="2"/>
      <c r="G35" s="2"/>
      <c r="H35" s="2"/>
      <c r="I35" s="73"/>
    </row>
    <row r="36" spans="1:9" x14ac:dyDescent="0.35">
      <c r="A36" s="2"/>
      <c r="B36" s="2"/>
      <c r="C36" s="2"/>
      <c r="D36" s="2"/>
      <c r="E36" s="2"/>
      <c r="F36" s="2"/>
      <c r="G36" s="2"/>
      <c r="H36" s="2"/>
      <c r="I36" s="73"/>
    </row>
    <row r="37" spans="1:9" x14ac:dyDescent="0.35">
      <c r="A37" s="2"/>
      <c r="B37" s="2"/>
      <c r="C37" s="2"/>
      <c r="D37" s="2"/>
      <c r="E37" s="2"/>
      <c r="F37" s="2"/>
      <c r="G37" s="2"/>
      <c r="H37" s="2"/>
      <c r="I37" s="73"/>
    </row>
    <row r="38" spans="1:9" x14ac:dyDescent="0.35">
      <c r="A38" s="2"/>
      <c r="B38" s="2"/>
      <c r="C38" s="2"/>
      <c r="D38" s="2"/>
      <c r="E38" s="2"/>
      <c r="F38" s="2"/>
      <c r="G38" s="2"/>
      <c r="H38" s="2"/>
      <c r="I38" s="73"/>
    </row>
    <row r="39" spans="1:9" x14ac:dyDescent="0.35">
      <c r="A39" s="2"/>
      <c r="B39" s="2"/>
      <c r="C39" s="2"/>
      <c r="D39" s="2"/>
      <c r="E39" s="2"/>
      <c r="F39" s="2"/>
      <c r="G39" s="2"/>
      <c r="H39" s="2"/>
      <c r="I39" s="73"/>
    </row>
    <row r="40" spans="1:9" x14ac:dyDescent="0.35">
      <c r="A40" s="2"/>
      <c r="B40" s="2"/>
      <c r="C40" s="2"/>
      <c r="D40" s="2"/>
      <c r="E40" s="2"/>
      <c r="F40" s="2"/>
      <c r="G40" s="2"/>
      <c r="H40" s="2"/>
      <c r="I40" s="73"/>
    </row>
    <row r="41" spans="1:9" x14ac:dyDescent="0.35">
      <c r="A41" s="2"/>
      <c r="B41" s="2"/>
      <c r="C41" s="2"/>
      <c r="D41" s="2"/>
      <c r="E41" s="2"/>
      <c r="F41" s="2"/>
      <c r="G41" s="2"/>
      <c r="H41" s="2"/>
      <c r="I41" s="73"/>
    </row>
    <row r="42" spans="1:9" x14ac:dyDescent="0.35">
      <c r="A42" s="2"/>
      <c r="B42" s="2"/>
      <c r="C42" s="2"/>
      <c r="D42" s="2"/>
      <c r="E42" s="2"/>
      <c r="F42" s="2"/>
      <c r="G42" s="2"/>
      <c r="H42" s="2"/>
      <c r="I42" s="73"/>
    </row>
    <row r="43" spans="1:9" x14ac:dyDescent="0.35">
      <c r="A43" s="2"/>
      <c r="B43" s="2"/>
      <c r="C43" s="2"/>
      <c r="D43" s="2"/>
      <c r="E43" s="2"/>
      <c r="F43" s="2"/>
      <c r="G43" s="2"/>
      <c r="H43" s="2"/>
      <c r="I43" s="73"/>
    </row>
    <row r="44" spans="1:9" x14ac:dyDescent="0.35">
      <c r="A44" s="2"/>
      <c r="B44" s="2"/>
      <c r="C44" s="2"/>
      <c r="D44" s="2"/>
      <c r="E44" s="2"/>
      <c r="F44" s="2"/>
      <c r="G44" s="2"/>
      <c r="H44" s="2"/>
      <c r="I44" s="73"/>
    </row>
    <row r="45" spans="1:9" x14ac:dyDescent="0.35">
      <c r="A45" s="2"/>
      <c r="B45" s="2"/>
      <c r="C45" s="2"/>
      <c r="D45" s="2"/>
      <c r="E45" s="2"/>
      <c r="F45" s="2"/>
      <c r="G45" s="2"/>
      <c r="H45" s="2"/>
      <c r="I45" s="73"/>
    </row>
    <row r="46" spans="1:9" x14ac:dyDescent="0.35">
      <c r="A46" s="2"/>
      <c r="B46" s="2"/>
      <c r="C46" s="2"/>
      <c r="D46" s="2"/>
      <c r="E46" s="2"/>
      <c r="F46" s="2"/>
      <c r="G46" s="2"/>
      <c r="H46" s="2"/>
      <c r="I46" s="73"/>
    </row>
    <row r="47" spans="1:9" x14ac:dyDescent="0.35">
      <c r="A47" s="2"/>
      <c r="B47" s="2"/>
      <c r="C47" s="2"/>
      <c r="D47" s="2"/>
      <c r="E47" s="2"/>
      <c r="F47" s="2"/>
      <c r="G47" s="2"/>
      <c r="H47" s="2"/>
      <c r="I47" s="73"/>
    </row>
    <row r="48" spans="1:9" x14ac:dyDescent="0.35">
      <c r="A48" s="2"/>
      <c r="B48" s="2"/>
      <c r="C48" s="2"/>
      <c r="D48" s="2"/>
      <c r="E48" s="2"/>
      <c r="F48" s="2"/>
      <c r="G48" s="2"/>
      <c r="H48" s="2"/>
      <c r="I48" s="73"/>
    </row>
    <row r="49" spans="1:9" x14ac:dyDescent="0.35">
      <c r="A49" s="2"/>
      <c r="B49" s="2"/>
      <c r="C49" s="2"/>
      <c r="D49" s="2"/>
      <c r="E49" s="2"/>
      <c r="F49" s="2"/>
      <c r="G49" s="2"/>
      <c r="H49" s="2"/>
      <c r="I49" s="73"/>
    </row>
    <row r="50" spans="1:9" x14ac:dyDescent="0.35">
      <c r="A50" s="2"/>
      <c r="B50" s="2"/>
      <c r="C50" s="2"/>
      <c r="D50" s="2"/>
      <c r="E50" s="2"/>
      <c r="F50" s="2"/>
      <c r="G50" s="2"/>
      <c r="H50" s="2"/>
      <c r="I50" s="73"/>
    </row>
    <row r="51" spans="1:9" x14ac:dyDescent="0.35">
      <c r="A51" s="2"/>
      <c r="B51" s="2"/>
      <c r="C51" s="2"/>
      <c r="D51" s="2"/>
      <c r="E51" s="2"/>
      <c r="F51" s="2"/>
      <c r="G51" s="2"/>
      <c r="H51" s="2"/>
      <c r="I51" s="73"/>
    </row>
    <row r="52" spans="1:9" x14ac:dyDescent="0.35">
      <c r="A52" s="2"/>
      <c r="B52" s="2"/>
      <c r="C52" s="2"/>
      <c r="D52" s="2"/>
      <c r="E52" s="2"/>
      <c r="F52" s="2"/>
      <c r="G52" s="2"/>
      <c r="H52" s="2"/>
      <c r="I52" s="73"/>
    </row>
    <row r="53" spans="1:9" x14ac:dyDescent="0.35">
      <c r="A53" s="2"/>
      <c r="B53" s="2"/>
      <c r="C53" s="2"/>
      <c r="D53" s="2"/>
      <c r="E53" s="2"/>
      <c r="F53" s="2"/>
      <c r="G53" s="2"/>
      <c r="H53" s="2"/>
      <c r="I53" s="73"/>
    </row>
    <row r="54" spans="1:9" x14ac:dyDescent="0.35">
      <c r="A54" s="2"/>
      <c r="B54" s="2"/>
      <c r="C54" s="2"/>
      <c r="D54" s="2"/>
      <c r="E54" s="2"/>
      <c r="F54" s="2"/>
      <c r="G54" s="2"/>
      <c r="H54" s="2"/>
      <c r="I54" s="73"/>
    </row>
    <row r="55" spans="1:9" x14ac:dyDescent="0.35">
      <c r="A55" s="2"/>
      <c r="B55" s="2"/>
      <c r="C55" s="2"/>
      <c r="D55" s="2"/>
      <c r="E55" s="2"/>
      <c r="F55" s="2"/>
      <c r="G55" s="2"/>
      <c r="H55" s="2"/>
      <c r="I55" s="73"/>
    </row>
    <row r="56" spans="1:9" x14ac:dyDescent="0.35">
      <c r="A56" s="2"/>
      <c r="B56" s="2"/>
      <c r="C56" s="2"/>
      <c r="D56" s="2"/>
      <c r="E56" s="2"/>
      <c r="F56" s="2"/>
      <c r="G56" s="2"/>
      <c r="H56" s="2"/>
      <c r="I56" s="73"/>
    </row>
    <row r="57" spans="1:9" x14ac:dyDescent="0.35">
      <c r="A57" s="2"/>
      <c r="B57" s="2"/>
      <c r="C57" s="2"/>
      <c r="D57" s="2"/>
      <c r="E57" s="2"/>
      <c r="F57" s="2"/>
      <c r="G57" s="2"/>
      <c r="H57" s="2"/>
      <c r="I57" s="73"/>
    </row>
    <row r="58" spans="1:9" x14ac:dyDescent="0.35">
      <c r="A58" s="2"/>
      <c r="B58" s="2"/>
      <c r="C58" s="2"/>
      <c r="D58" s="2"/>
      <c r="E58" s="2"/>
      <c r="F58" s="2"/>
      <c r="G58" s="2"/>
      <c r="H58" s="2"/>
      <c r="I58" s="73"/>
    </row>
    <row r="59" spans="1:9" x14ac:dyDescent="0.35">
      <c r="A59" s="2"/>
      <c r="B59" s="2"/>
      <c r="C59" s="2"/>
      <c r="D59" s="2"/>
      <c r="E59" s="2"/>
      <c r="F59" s="2"/>
      <c r="G59" s="2"/>
      <c r="H59" s="2"/>
      <c r="I59" s="73"/>
    </row>
    <row r="60" spans="1:9" x14ac:dyDescent="0.35">
      <c r="A60" s="2"/>
      <c r="B60" s="2"/>
      <c r="C60" s="2"/>
      <c r="D60" s="2"/>
      <c r="E60" s="2"/>
      <c r="F60" s="2"/>
      <c r="G60" s="2"/>
      <c r="H60" s="2"/>
      <c r="I60" s="73"/>
    </row>
    <row r="61" spans="1:9" x14ac:dyDescent="0.35">
      <c r="A61" s="2"/>
      <c r="B61" s="2"/>
      <c r="C61" s="2"/>
      <c r="D61" s="2"/>
      <c r="E61" s="2"/>
      <c r="F61" s="2"/>
      <c r="G61" s="2"/>
      <c r="H61" s="2"/>
      <c r="I61" s="73"/>
    </row>
    <row r="62" spans="1:9" x14ac:dyDescent="0.35">
      <c r="A62" s="2"/>
      <c r="B62" s="2"/>
      <c r="C62" s="2"/>
      <c r="D62" s="2"/>
      <c r="E62" s="2"/>
      <c r="F62" s="2"/>
      <c r="G62" s="2"/>
      <c r="H62" s="2"/>
      <c r="I62" s="73"/>
    </row>
    <row r="63" spans="1:9" x14ac:dyDescent="0.35">
      <c r="A63" s="2"/>
      <c r="B63" s="2"/>
      <c r="C63" s="2"/>
      <c r="D63" s="2"/>
      <c r="E63" s="2"/>
      <c r="F63" s="2"/>
      <c r="G63" s="2"/>
      <c r="H63" s="2"/>
      <c r="I63" s="73"/>
    </row>
    <row r="64" spans="1:9" x14ac:dyDescent="0.35">
      <c r="A64" s="2"/>
      <c r="B64" s="2"/>
      <c r="C64" s="2"/>
      <c r="D64" s="2"/>
      <c r="E64" s="2"/>
      <c r="F64" s="2"/>
      <c r="G64" s="2"/>
      <c r="H64" s="2"/>
      <c r="I64" s="73"/>
    </row>
    <row r="65" spans="1:9" x14ac:dyDescent="0.35">
      <c r="A65" s="2"/>
      <c r="B65" s="2"/>
      <c r="C65" s="2"/>
      <c r="D65" s="2"/>
      <c r="E65" s="2"/>
      <c r="F65" s="2"/>
      <c r="G65" s="2"/>
      <c r="H65" s="2"/>
      <c r="I65" s="73"/>
    </row>
    <row r="66" spans="1:9" x14ac:dyDescent="0.35">
      <c r="A66" s="2"/>
      <c r="B66" s="2"/>
      <c r="C66" s="2"/>
      <c r="D66" s="2"/>
      <c r="E66" s="2"/>
      <c r="F66" s="2"/>
      <c r="G66" s="2"/>
      <c r="H66" s="2"/>
      <c r="I66" s="73"/>
    </row>
    <row r="67" spans="1:9" x14ac:dyDescent="0.35">
      <c r="A67" s="2"/>
      <c r="B67" s="2"/>
      <c r="C67" s="2"/>
      <c r="D67" s="2"/>
      <c r="E67" s="2"/>
      <c r="F67" s="2"/>
      <c r="G67" s="2"/>
      <c r="H67" s="2"/>
      <c r="I67" s="73"/>
    </row>
    <row r="68" spans="1:9" x14ac:dyDescent="0.35">
      <c r="A68" s="2"/>
      <c r="B68" s="2"/>
      <c r="C68" s="2"/>
      <c r="D68" s="2"/>
      <c r="E68" s="2"/>
      <c r="F68" s="2"/>
      <c r="G68" s="2"/>
      <c r="H68" s="2"/>
      <c r="I68" s="73"/>
    </row>
    <row r="69" spans="1:9" x14ac:dyDescent="0.35">
      <c r="A69" s="2"/>
      <c r="B69" s="2"/>
      <c r="C69" s="2"/>
      <c r="D69" s="2"/>
      <c r="E69" s="2"/>
      <c r="F69" s="2"/>
      <c r="G69" s="2"/>
      <c r="H69" s="2"/>
      <c r="I69" s="73"/>
    </row>
    <row r="70" spans="1:9" x14ac:dyDescent="0.35">
      <c r="A70" s="2"/>
      <c r="B70" s="2"/>
      <c r="C70" s="2"/>
      <c r="D70" s="2"/>
      <c r="E70" s="2"/>
      <c r="F70" s="2"/>
      <c r="G70" s="2"/>
      <c r="H70" s="2"/>
      <c r="I70" s="73"/>
    </row>
    <row r="71" spans="1:9" x14ac:dyDescent="0.35">
      <c r="A71" s="2"/>
      <c r="B71" s="2"/>
      <c r="C71" s="2"/>
      <c r="D71" s="2"/>
      <c r="E71" s="2"/>
      <c r="F71" s="2"/>
      <c r="G71" s="2"/>
      <c r="H71" s="2"/>
      <c r="I71" s="73"/>
    </row>
    <row r="72" spans="1:9" x14ac:dyDescent="0.35">
      <c r="A72" s="2"/>
      <c r="B72" s="2"/>
      <c r="C72" s="2"/>
      <c r="D72" s="2"/>
      <c r="E72" s="2"/>
      <c r="F72" s="2"/>
      <c r="G72" s="2"/>
      <c r="H72" s="2"/>
      <c r="I72" s="73"/>
    </row>
    <row r="73" spans="1:9" x14ac:dyDescent="0.35">
      <c r="A73" s="2"/>
      <c r="B73" s="2"/>
      <c r="C73" s="2"/>
      <c r="D73" s="2"/>
      <c r="E73" s="2"/>
      <c r="F73" s="2"/>
      <c r="G73" s="2"/>
      <c r="H73" s="2"/>
      <c r="I73" s="73"/>
    </row>
    <row r="74" spans="1:9" x14ac:dyDescent="0.35">
      <c r="A74" s="2"/>
      <c r="B74" s="2"/>
      <c r="C74" s="2"/>
      <c r="D74" s="2"/>
      <c r="E74" s="2"/>
      <c r="F74" s="2"/>
      <c r="G74" s="2"/>
      <c r="H74" s="2"/>
      <c r="I74" s="73"/>
    </row>
    <row r="75" spans="1:9" x14ac:dyDescent="0.35">
      <c r="A75" s="2"/>
      <c r="B75" s="2"/>
      <c r="C75" s="2"/>
      <c r="D75" s="2"/>
      <c r="E75" s="2"/>
      <c r="F75" s="2"/>
      <c r="G75" s="2"/>
      <c r="H75" s="2"/>
      <c r="I75" s="73"/>
    </row>
    <row r="76" spans="1:9" x14ac:dyDescent="0.35">
      <c r="A76" s="2"/>
      <c r="B76" s="2"/>
      <c r="C76" s="2"/>
      <c r="D76" s="2"/>
      <c r="E76" s="2"/>
      <c r="F76" s="2"/>
      <c r="G76" s="2"/>
      <c r="H76" s="2"/>
      <c r="I76" s="73"/>
    </row>
    <row r="77" spans="1:9" x14ac:dyDescent="0.35">
      <c r="A77" s="2"/>
      <c r="B77" s="2"/>
      <c r="C77" s="2"/>
      <c r="D77" s="2"/>
      <c r="E77" s="2"/>
      <c r="F77" s="2"/>
      <c r="G77" s="2"/>
      <c r="H77" s="2"/>
      <c r="I77" s="73"/>
    </row>
    <row r="78" spans="1:9" x14ac:dyDescent="0.35">
      <c r="A78" s="2"/>
      <c r="B78" s="2"/>
      <c r="C78" s="2"/>
      <c r="D78" s="2"/>
      <c r="E78" s="2"/>
      <c r="F78" s="2"/>
      <c r="G78" s="2"/>
      <c r="H78" s="2"/>
      <c r="I78" s="73"/>
    </row>
    <row r="79" spans="1:9" x14ac:dyDescent="0.35">
      <c r="A79" s="2"/>
      <c r="B79" s="2"/>
      <c r="C79" s="2"/>
      <c r="D79" s="2"/>
      <c r="E79" s="2"/>
      <c r="F79" s="2"/>
      <c r="G79" s="2"/>
      <c r="H79" s="2"/>
      <c r="I79" s="73"/>
    </row>
    <row r="80" spans="1:9" x14ac:dyDescent="0.35">
      <c r="A80" s="2"/>
      <c r="B80" s="2"/>
      <c r="C80" s="2"/>
      <c r="D80" s="2"/>
      <c r="E80" s="2"/>
      <c r="F80" s="2"/>
      <c r="G80" s="2"/>
      <c r="H80" s="2"/>
      <c r="I80" s="73"/>
    </row>
    <row r="81" spans="1:9" x14ac:dyDescent="0.35">
      <c r="A81" s="2"/>
      <c r="B81" s="2"/>
      <c r="C81" s="2"/>
      <c r="D81" s="2"/>
      <c r="E81" s="2"/>
      <c r="F81" s="2"/>
      <c r="G81" s="2"/>
      <c r="H81" s="2"/>
      <c r="I81" s="73"/>
    </row>
    <row r="82" spans="1:9" x14ac:dyDescent="0.35">
      <c r="A82" s="2"/>
      <c r="B82" s="2"/>
      <c r="C82" s="2"/>
      <c r="D82" s="2"/>
      <c r="E82" s="2"/>
      <c r="F82" s="2"/>
      <c r="G82" s="2"/>
      <c r="H82" s="2"/>
      <c r="I82" s="73"/>
    </row>
    <row r="83" spans="1:9" x14ac:dyDescent="0.35">
      <c r="A83" s="2"/>
      <c r="B83" s="2"/>
      <c r="C83" s="2"/>
      <c r="D83" s="2"/>
      <c r="E83" s="2"/>
      <c r="F83" s="2"/>
      <c r="G83" s="2"/>
      <c r="H83" s="2"/>
      <c r="I83" s="73"/>
    </row>
    <row r="84" spans="1:9" x14ac:dyDescent="0.35">
      <c r="A84" s="2"/>
      <c r="B84" s="2"/>
      <c r="C84" s="2"/>
      <c r="D84" s="2"/>
      <c r="E84" s="2"/>
      <c r="F84" s="2"/>
      <c r="G84" s="2"/>
      <c r="H84" s="2"/>
      <c r="I84" s="73"/>
    </row>
    <row r="85" spans="1:9" x14ac:dyDescent="0.35">
      <c r="A85" s="2"/>
      <c r="B85" s="2"/>
      <c r="C85" s="2"/>
      <c r="D85" s="2"/>
      <c r="E85" s="2"/>
      <c r="F85" s="2"/>
      <c r="G85" s="2"/>
      <c r="H85" s="2"/>
      <c r="I85" s="73"/>
    </row>
    <row r="86" spans="1:9" x14ac:dyDescent="0.35">
      <c r="A86" s="2"/>
      <c r="B86" s="2"/>
      <c r="C86" s="2"/>
      <c r="D86" s="2"/>
      <c r="E86" s="2"/>
      <c r="F86" s="2"/>
      <c r="G86" s="2"/>
      <c r="H86" s="2"/>
      <c r="I86" s="73"/>
    </row>
    <row r="87" spans="1:9" x14ac:dyDescent="0.35">
      <c r="A87" s="2"/>
      <c r="B87" s="2"/>
      <c r="C87" s="2"/>
      <c r="D87" s="2"/>
      <c r="E87" s="2"/>
      <c r="F87" s="2"/>
      <c r="G87" s="2"/>
      <c r="H87" s="2"/>
      <c r="I87" s="73"/>
    </row>
    <row r="88" spans="1:9" x14ac:dyDescent="0.35">
      <c r="A88" s="2"/>
      <c r="B88" s="2"/>
      <c r="C88" s="2"/>
      <c r="D88" s="2"/>
      <c r="E88" s="2"/>
      <c r="F88" s="2"/>
      <c r="G88" s="2"/>
      <c r="H88" s="2"/>
      <c r="I88" s="73"/>
    </row>
    <row r="89" spans="1:9" x14ac:dyDescent="0.35">
      <c r="A89" s="2"/>
      <c r="B89" s="2"/>
      <c r="C89" s="2"/>
      <c r="D89" s="2"/>
      <c r="E89" s="2"/>
      <c r="F89" s="2"/>
      <c r="G89" s="2"/>
      <c r="H89" s="2"/>
      <c r="I89" s="73"/>
    </row>
    <row r="90" spans="1:9" x14ac:dyDescent="0.35">
      <c r="A90" s="2"/>
      <c r="B90" s="2"/>
      <c r="C90" s="2"/>
      <c r="D90" s="2"/>
      <c r="E90" s="2"/>
      <c r="F90" s="2"/>
      <c r="G90" s="2"/>
      <c r="H90" s="2"/>
      <c r="I90" s="73"/>
    </row>
    <row r="91" spans="1:9" x14ac:dyDescent="0.35">
      <c r="A91" s="2"/>
      <c r="B91" s="2"/>
      <c r="C91" s="2"/>
      <c r="D91" s="2"/>
      <c r="E91" s="2"/>
      <c r="F91" s="2"/>
      <c r="G91" s="2"/>
      <c r="H91" s="2"/>
      <c r="I91" s="73"/>
    </row>
    <row r="92" spans="1:9" x14ac:dyDescent="0.35">
      <c r="A92" s="2"/>
      <c r="B92" s="2"/>
      <c r="C92" s="2"/>
      <c r="D92" s="2"/>
      <c r="E92" s="2"/>
      <c r="F92" s="2"/>
      <c r="G92" s="2"/>
      <c r="H92" s="2"/>
      <c r="I92" s="73"/>
    </row>
    <row r="93" spans="1:9" x14ac:dyDescent="0.35">
      <c r="A93" s="2"/>
      <c r="B93" s="2"/>
      <c r="C93" s="2"/>
      <c r="D93" s="2"/>
      <c r="E93" s="2"/>
      <c r="F93" s="2"/>
      <c r="G93" s="2"/>
      <c r="H93" s="2"/>
      <c r="I93" s="73"/>
    </row>
    <row r="94" spans="1:9" x14ac:dyDescent="0.35">
      <c r="A94" s="2"/>
      <c r="B94" s="2"/>
      <c r="C94" s="2"/>
      <c r="D94" s="2"/>
      <c r="E94" s="2"/>
      <c r="F94" s="2"/>
      <c r="G94" s="2"/>
      <c r="H94" s="2"/>
      <c r="I94" s="73"/>
    </row>
    <row r="95" spans="1:9" x14ac:dyDescent="0.35">
      <c r="A95" s="2"/>
      <c r="B95" s="2"/>
      <c r="C95" s="2"/>
      <c r="D95" s="2"/>
      <c r="E95" s="2"/>
      <c r="F95" s="2"/>
      <c r="G95" s="2"/>
      <c r="H95" s="2"/>
      <c r="I95" s="73"/>
    </row>
    <row r="96" spans="1:9" x14ac:dyDescent="0.35">
      <c r="A96" s="2"/>
      <c r="B96" s="2"/>
      <c r="C96" s="2"/>
      <c r="D96" s="2"/>
      <c r="E96" s="2"/>
      <c r="F96" s="2"/>
      <c r="G96" s="2"/>
      <c r="H96" s="2"/>
      <c r="I96" s="73"/>
    </row>
    <row r="97" spans="1:9" x14ac:dyDescent="0.35">
      <c r="A97" s="2"/>
      <c r="B97" s="2"/>
      <c r="C97" s="2"/>
      <c r="D97" s="2"/>
      <c r="E97" s="2"/>
      <c r="F97" s="2"/>
      <c r="G97" s="2"/>
      <c r="H97" s="2"/>
      <c r="I97" s="73"/>
    </row>
    <row r="98" spans="1:9" x14ac:dyDescent="0.35">
      <c r="A98" s="2"/>
      <c r="B98" s="2"/>
      <c r="C98" s="2"/>
      <c r="D98" s="2"/>
      <c r="E98" s="2"/>
      <c r="F98" s="2"/>
      <c r="G98" s="2"/>
      <c r="H98" s="2"/>
      <c r="I98" s="73"/>
    </row>
    <row r="99" spans="1:9" x14ac:dyDescent="0.35">
      <c r="A99" s="2"/>
      <c r="B99" s="2"/>
      <c r="C99" s="2"/>
      <c r="D99" s="2"/>
      <c r="E99" s="2"/>
      <c r="F99" s="2"/>
      <c r="G99" s="2"/>
      <c r="H99" s="2"/>
      <c r="I99" s="73"/>
    </row>
    <row r="100" spans="1:9" x14ac:dyDescent="0.35">
      <c r="A100" s="2"/>
      <c r="B100" s="2"/>
      <c r="C100" s="2"/>
      <c r="D100" s="2"/>
      <c r="E100" s="2"/>
      <c r="F100" s="2"/>
      <c r="G100" s="2"/>
      <c r="H100" s="2"/>
      <c r="I100" s="73"/>
    </row>
    <row r="101" spans="1:9" x14ac:dyDescent="0.35">
      <c r="A101" s="2"/>
      <c r="B101" s="2"/>
      <c r="C101" s="2"/>
      <c r="D101" s="2"/>
      <c r="E101" s="2"/>
      <c r="F101" s="2"/>
      <c r="G101" s="2"/>
      <c r="H101" s="2"/>
      <c r="I101" s="73"/>
    </row>
    <row r="102" spans="1:9" x14ac:dyDescent="0.35">
      <c r="A102" s="2"/>
      <c r="B102" s="2"/>
      <c r="C102" s="2"/>
      <c r="D102" s="2"/>
      <c r="E102" s="2"/>
      <c r="F102" s="2"/>
      <c r="G102" s="2"/>
      <c r="H102" s="2"/>
      <c r="I102" s="73"/>
    </row>
    <row r="103" spans="1:9" x14ac:dyDescent="0.35">
      <c r="A103" s="2"/>
      <c r="B103" s="2"/>
      <c r="C103" s="2"/>
      <c r="D103" s="2"/>
      <c r="E103" s="2"/>
      <c r="F103" s="2"/>
      <c r="G103" s="2"/>
      <c r="H103" s="2"/>
      <c r="I103" s="73"/>
    </row>
    <row r="104" spans="1:9" x14ac:dyDescent="0.35">
      <c r="A104" s="2"/>
      <c r="B104" s="2"/>
      <c r="C104" s="2"/>
      <c r="D104" s="2"/>
      <c r="E104" s="2"/>
      <c r="F104" s="2"/>
      <c r="G104" s="2"/>
      <c r="H104" s="2"/>
      <c r="I104" s="73"/>
    </row>
    <row r="105" spans="1:9" x14ac:dyDescent="0.35">
      <c r="A105" s="2"/>
      <c r="B105" s="2"/>
      <c r="C105" s="2"/>
      <c r="D105" s="2"/>
      <c r="E105" s="2"/>
      <c r="F105" s="2"/>
      <c r="G105" s="2"/>
      <c r="H105" s="2"/>
      <c r="I105" s="73"/>
    </row>
    <row r="106" spans="1:9" x14ac:dyDescent="0.35">
      <c r="A106" s="2"/>
      <c r="B106" s="2"/>
      <c r="C106" s="2"/>
      <c r="D106" s="2"/>
      <c r="E106" s="2"/>
      <c r="F106" s="2"/>
      <c r="G106" s="2"/>
      <c r="H106" s="2"/>
      <c r="I106" s="73"/>
    </row>
    <row r="107" spans="1:9" x14ac:dyDescent="0.35">
      <c r="A107" s="2"/>
      <c r="B107" s="2"/>
      <c r="C107" s="2"/>
      <c r="D107" s="2"/>
      <c r="E107" s="2"/>
      <c r="F107" s="2"/>
      <c r="G107" s="2"/>
      <c r="H107" s="2"/>
      <c r="I107" s="73"/>
    </row>
    <row r="108" spans="1:9" x14ac:dyDescent="0.35">
      <c r="A108" s="2"/>
      <c r="B108" s="2"/>
      <c r="C108" s="2"/>
      <c r="D108" s="2"/>
      <c r="E108" s="2"/>
      <c r="F108" s="2"/>
      <c r="G108" s="2"/>
      <c r="H108" s="2"/>
      <c r="I108" s="73"/>
    </row>
    <row r="109" spans="1:9" x14ac:dyDescent="0.35">
      <c r="A109" s="2"/>
      <c r="B109" s="2"/>
      <c r="C109" s="2"/>
      <c r="D109" s="2"/>
      <c r="E109" s="2"/>
      <c r="F109" s="2"/>
      <c r="G109" s="2"/>
      <c r="H109" s="2"/>
      <c r="I109" s="73"/>
    </row>
    <row r="110" spans="1:9" x14ac:dyDescent="0.35">
      <c r="A110" s="2"/>
      <c r="B110" s="2"/>
      <c r="C110" s="2"/>
      <c r="D110" s="2"/>
      <c r="E110" s="2"/>
      <c r="F110" s="2"/>
      <c r="G110" s="2"/>
      <c r="H110" s="2"/>
      <c r="I110" s="73"/>
    </row>
    <row r="111" spans="1:9" x14ac:dyDescent="0.35">
      <c r="A111" s="2"/>
      <c r="B111" s="2"/>
      <c r="C111" s="2"/>
      <c r="D111" s="2"/>
      <c r="E111" s="2"/>
      <c r="F111" s="2"/>
      <c r="G111" s="2"/>
      <c r="H111" s="2"/>
      <c r="I111" s="73"/>
    </row>
    <row r="112" spans="1:9" x14ac:dyDescent="0.35">
      <c r="A112" s="2"/>
      <c r="B112" s="2"/>
      <c r="C112" s="2"/>
      <c r="D112" s="2"/>
      <c r="E112" s="2"/>
      <c r="F112" s="2"/>
      <c r="G112" s="2"/>
      <c r="H112" s="2"/>
      <c r="I112" s="73"/>
    </row>
    <row r="113" spans="1:9" x14ac:dyDescent="0.35">
      <c r="A113" s="2"/>
      <c r="B113" s="2"/>
      <c r="C113" s="2"/>
      <c r="D113" s="2"/>
      <c r="E113" s="2"/>
      <c r="F113" s="2"/>
      <c r="G113" s="2"/>
      <c r="H113" s="2"/>
      <c r="I113" s="73"/>
    </row>
    <row r="114" spans="1:9" x14ac:dyDescent="0.35">
      <c r="A114" s="2"/>
      <c r="B114" s="2"/>
      <c r="C114" s="2"/>
      <c r="D114" s="2"/>
      <c r="E114" s="2"/>
      <c r="F114" s="2"/>
      <c r="G114" s="2"/>
      <c r="H114" s="2"/>
      <c r="I114" s="73"/>
    </row>
    <row r="115" spans="1:9" x14ac:dyDescent="0.35">
      <c r="A115" s="2"/>
      <c r="B115" s="2"/>
      <c r="C115" s="2"/>
      <c r="D115" s="2"/>
      <c r="E115" s="2"/>
      <c r="F115" s="2"/>
      <c r="G115" s="2"/>
      <c r="H115" s="2"/>
      <c r="I115" s="73"/>
    </row>
    <row r="116" spans="1:9" x14ac:dyDescent="0.35">
      <c r="A116" s="2"/>
      <c r="B116" s="2"/>
      <c r="C116" s="2"/>
      <c r="D116" s="2"/>
      <c r="E116" s="2"/>
      <c r="F116" s="2"/>
      <c r="G116" s="2"/>
      <c r="H116" s="2"/>
      <c r="I116" s="73"/>
    </row>
    <row r="117" spans="1:9" x14ac:dyDescent="0.35">
      <c r="A117" s="2"/>
      <c r="B117" s="2"/>
      <c r="C117" s="2"/>
      <c r="D117" s="2"/>
      <c r="E117" s="2"/>
      <c r="F117" s="2"/>
      <c r="G117" s="2"/>
      <c r="H117" s="2"/>
      <c r="I117" s="73"/>
    </row>
    <row r="118" spans="1:9" x14ac:dyDescent="0.35">
      <c r="A118" s="2"/>
      <c r="B118" s="2"/>
      <c r="C118" s="2"/>
      <c r="D118" s="2"/>
      <c r="E118" s="2"/>
      <c r="F118" s="2"/>
      <c r="G118" s="2"/>
      <c r="H118" s="2"/>
      <c r="I118" s="73"/>
    </row>
    <row r="119" spans="1:9" x14ac:dyDescent="0.35">
      <c r="A119" s="2"/>
      <c r="B119" s="2"/>
      <c r="C119" s="2"/>
      <c r="D119" s="2"/>
      <c r="E119" s="2"/>
      <c r="F119" s="2"/>
      <c r="G119" s="2"/>
      <c r="H119" s="2"/>
      <c r="I119" s="73"/>
    </row>
    <row r="120" spans="1:9" x14ac:dyDescent="0.35">
      <c r="A120" s="2"/>
      <c r="B120" s="2"/>
      <c r="C120" s="2"/>
      <c r="D120" s="2"/>
      <c r="E120" s="2"/>
      <c r="F120" s="2"/>
      <c r="G120" s="2"/>
      <c r="H120" s="2"/>
      <c r="I120" s="73"/>
    </row>
    <row r="121" spans="1:9" x14ac:dyDescent="0.35">
      <c r="A121" s="2"/>
      <c r="B121" s="2"/>
      <c r="C121" s="2"/>
      <c r="D121" s="2"/>
      <c r="E121" s="2"/>
      <c r="F121" s="2"/>
      <c r="G121" s="2"/>
      <c r="H121" s="2"/>
      <c r="I121" s="73"/>
    </row>
    <row r="122" spans="1:9" x14ac:dyDescent="0.35">
      <c r="A122" s="2"/>
      <c r="B122" s="2"/>
      <c r="C122" s="2"/>
      <c r="D122" s="2"/>
      <c r="E122" s="2"/>
      <c r="F122" s="2"/>
      <c r="G122" s="2"/>
      <c r="H122" s="2"/>
      <c r="I122" s="73"/>
    </row>
    <row r="123" spans="1:9" x14ac:dyDescent="0.35">
      <c r="A123" s="2"/>
      <c r="B123" s="2"/>
      <c r="C123" s="2"/>
      <c r="D123" s="2"/>
      <c r="E123" s="2"/>
      <c r="F123" s="2"/>
      <c r="G123" s="2"/>
      <c r="H123" s="2"/>
      <c r="I123" s="73"/>
    </row>
    <row r="124" spans="1:9" x14ac:dyDescent="0.35">
      <c r="A124" s="2"/>
      <c r="B124" s="2"/>
      <c r="C124" s="2"/>
      <c r="D124" s="2"/>
      <c r="E124" s="2"/>
      <c r="F124" s="2"/>
      <c r="G124" s="2"/>
      <c r="H124" s="2"/>
      <c r="I124" s="73"/>
    </row>
    <row r="125" spans="1:9" x14ac:dyDescent="0.35">
      <c r="A125" s="2"/>
      <c r="B125" s="2"/>
      <c r="C125" s="2"/>
      <c r="D125" s="2"/>
      <c r="E125" s="2"/>
      <c r="F125" s="2"/>
      <c r="G125" s="2"/>
      <c r="H125" s="2"/>
      <c r="I125" s="73"/>
    </row>
    <row r="126" spans="1:9" x14ac:dyDescent="0.35">
      <c r="A126" s="2"/>
      <c r="B126" s="2"/>
      <c r="C126" s="2"/>
      <c r="D126" s="2"/>
      <c r="E126" s="2"/>
      <c r="F126" s="2"/>
      <c r="G126" s="2"/>
      <c r="H126" s="2"/>
      <c r="I126" s="73"/>
    </row>
    <row r="127" spans="1:9" x14ac:dyDescent="0.35">
      <c r="A127" s="2"/>
      <c r="B127" s="2"/>
      <c r="C127" s="2"/>
      <c r="D127" s="2"/>
      <c r="E127" s="2"/>
      <c r="F127" s="2"/>
      <c r="G127" s="2"/>
      <c r="H127" s="2"/>
      <c r="I127" s="73"/>
    </row>
    <row r="128" spans="1:9" x14ac:dyDescent="0.35">
      <c r="A128" s="2"/>
      <c r="B128" s="2"/>
      <c r="C128" s="2"/>
      <c r="D128" s="2"/>
      <c r="E128" s="2"/>
      <c r="F128" s="2"/>
      <c r="G128" s="2"/>
      <c r="H128" s="2"/>
      <c r="I128" s="73"/>
    </row>
    <row r="129" spans="1:9" x14ac:dyDescent="0.35">
      <c r="A129" s="2"/>
      <c r="B129" s="2"/>
      <c r="C129" s="2"/>
      <c r="D129" s="2"/>
      <c r="E129" s="2"/>
      <c r="F129" s="2"/>
      <c r="G129" s="2"/>
      <c r="H129" s="2"/>
      <c r="I129" s="73"/>
    </row>
    <row r="130" spans="1:9" x14ac:dyDescent="0.35">
      <c r="A130" s="2"/>
      <c r="B130" s="2"/>
      <c r="C130" s="2"/>
      <c r="D130" s="2"/>
      <c r="E130" s="2"/>
      <c r="F130" s="2"/>
      <c r="G130" s="2"/>
      <c r="H130" s="2"/>
      <c r="I130" s="73"/>
    </row>
    <row r="131" spans="1:9" x14ac:dyDescent="0.35">
      <c r="A131" s="2"/>
      <c r="B131" s="2"/>
      <c r="C131" s="2"/>
      <c r="D131" s="2"/>
      <c r="E131" s="2"/>
      <c r="F131" s="2"/>
      <c r="G131" s="2"/>
      <c r="H131" s="2"/>
      <c r="I131" s="73"/>
    </row>
    <row r="132" spans="1:9" x14ac:dyDescent="0.35">
      <c r="A132" s="2"/>
      <c r="B132" s="2"/>
      <c r="C132" s="2"/>
      <c r="D132" s="2"/>
      <c r="E132" s="2"/>
      <c r="F132" s="2"/>
      <c r="G132" s="2"/>
      <c r="H132" s="2"/>
      <c r="I132" s="73"/>
    </row>
    <row r="133" spans="1:9" x14ac:dyDescent="0.35">
      <c r="A133" s="2"/>
      <c r="B133" s="2"/>
      <c r="C133" s="2"/>
      <c r="D133" s="2"/>
      <c r="E133" s="2"/>
      <c r="F133" s="2"/>
      <c r="G133" s="2"/>
      <c r="H133" s="2"/>
      <c r="I133" s="73"/>
    </row>
    <row r="134" spans="1:9" x14ac:dyDescent="0.35">
      <c r="A134" s="2"/>
      <c r="B134" s="2"/>
      <c r="C134" s="2"/>
      <c r="D134" s="2"/>
      <c r="E134" s="2"/>
      <c r="F134" s="2"/>
      <c r="G134" s="2"/>
      <c r="H134" s="2"/>
      <c r="I134" s="73"/>
    </row>
    <row r="135" spans="1:9" x14ac:dyDescent="0.35">
      <c r="A135" s="2"/>
      <c r="B135" s="2"/>
      <c r="C135" s="2"/>
      <c r="D135" s="2"/>
      <c r="E135" s="2"/>
      <c r="F135" s="2"/>
      <c r="G135" s="2"/>
      <c r="H135" s="2"/>
      <c r="I135" s="73"/>
    </row>
    <row r="136" spans="1:9" x14ac:dyDescent="0.35">
      <c r="A136" s="2"/>
      <c r="B136" s="2"/>
      <c r="C136" s="2"/>
      <c r="D136" s="2"/>
      <c r="E136" s="2"/>
      <c r="F136" s="2"/>
      <c r="G136" s="2"/>
      <c r="H136" s="2"/>
      <c r="I136" s="73"/>
    </row>
    <row r="137" spans="1:9" x14ac:dyDescent="0.35">
      <c r="A137" s="2"/>
      <c r="B137" s="2"/>
      <c r="C137" s="2"/>
      <c r="D137" s="2"/>
      <c r="E137" s="2"/>
      <c r="F137" s="2"/>
      <c r="G137" s="2"/>
      <c r="H137" s="2"/>
      <c r="I137" s="73"/>
    </row>
    <row r="138" spans="1:9" x14ac:dyDescent="0.35">
      <c r="A138" s="2"/>
      <c r="B138" s="2"/>
      <c r="C138" s="2"/>
      <c r="D138" s="2"/>
      <c r="E138" s="2"/>
      <c r="F138" s="2"/>
      <c r="G138" s="2"/>
      <c r="H138" s="2"/>
      <c r="I138" s="73"/>
    </row>
    <row r="139" spans="1:9" x14ac:dyDescent="0.35">
      <c r="A139" s="2"/>
      <c r="B139" s="2"/>
      <c r="C139" s="2"/>
      <c r="D139" s="2"/>
      <c r="E139" s="2"/>
      <c r="F139" s="2"/>
      <c r="G139" s="2"/>
      <c r="H139" s="2"/>
      <c r="I139" s="73"/>
    </row>
    <row r="140" spans="1:9" x14ac:dyDescent="0.35">
      <c r="A140" s="2"/>
      <c r="B140" s="2"/>
      <c r="C140" s="2"/>
      <c r="D140" s="2"/>
      <c r="E140" s="2"/>
      <c r="F140" s="2"/>
      <c r="G140" s="2"/>
      <c r="H140" s="2"/>
      <c r="I140" s="73"/>
    </row>
    <row r="141" spans="1:9" x14ac:dyDescent="0.35">
      <c r="A141" s="2"/>
      <c r="B141" s="2"/>
      <c r="C141" s="2"/>
      <c r="D141" s="2"/>
      <c r="E141" s="2"/>
      <c r="F141" s="2"/>
      <c r="G141" s="2"/>
      <c r="H141" s="2"/>
      <c r="I141" s="73"/>
    </row>
    <row r="142" spans="1:9" x14ac:dyDescent="0.35">
      <c r="A142" s="2"/>
      <c r="B142" s="2"/>
      <c r="C142" s="2"/>
      <c r="D142" s="2"/>
      <c r="E142" s="2"/>
      <c r="F142" s="2"/>
      <c r="G142" s="2"/>
      <c r="H142" s="2"/>
      <c r="I142" s="73"/>
    </row>
    <row r="143" spans="1:9" x14ac:dyDescent="0.35">
      <c r="A143" s="2"/>
      <c r="B143" s="2"/>
      <c r="C143" s="2"/>
      <c r="D143" s="2"/>
      <c r="E143" s="2"/>
      <c r="F143" s="2"/>
      <c r="G143" s="2"/>
      <c r="H143" s="2"/>
      <c r="I143" s="73"/>
    </row>
    <row r="144" spans="1:9" x14ac:dyDescent="0.35">
      <c r="A144" s="2"/>
      <c r="B144" s="2"/>
      <c r="C144" s="2"/>
      <c r="D144" s="2"/>
      <c r="E144" s="2"/>
      <c r="F144" s="2"/>
      <c r="G144" s="2"/>
      <c r="H144" s="2"/>
      <c r="I144" s="73"/>
    </row>
    <row r="145" spans="1:9" x14ac:dyDescent="0.35">
      <c r="A145" s="2"/>
      <c r="B145" s="2"/>
      <c r="C145" s="2"/>
      <c r="D145" s="2"/>
      <c r="E145" s="2"/>
      <c r="F145" s="2"/>
      <c r="G145" s="2"/>
      <c r="H145" s="2"/>
      <c r="I145" s="73"/>
    </row>
    <row r="146" spans="1:9" x14ac:dyDescent="0.35">
      <c r="A146" s="2"/>
      <c r="B146" s="2"/>
      <c r="C146" s="2"/>
      <c r="D146" s="2"/>
      <c r="E146" s="2"/>
      <c r="F146" s="2"/>
      <c r="G146" s="2"/>
      <c r="H146" s="2"/>
      <c r="I146" s="73"/>
    </row>
    <row r="147" spans="1:9" x14ac:dyDescent="0.35">
      <c r="A147" s="2"/>
      <c r="B147" s="2"/>
      <c r="C147" s="2"/>
      <c r="D147" s="2"/>
      <c r="E147" s="2"/>
      <c r="F147" s="2"/>
      <c r="G147" s="2"/>
      <c r="H147" s="2"/>
      <c r="I147" s="73"/>
    </row>
    <row r="148" spans="1:9" x14ac:dyDescent="0.35">
      <c r="A148" s="2"/>
      <c r="B148" s="2"/>
      <c r="C148" s="2"/>
      <c r="D148" s="2"/>
      <c r="E148" s="2"/>
      <c r="F148" s="2"/>
      <c r="G148" s="2"/>
      <c r="H148" s="2"/>
      <c r="I148" s="73"/>
    </row>
    <row r="149" spans="1:9" x14ac:dyDescent="0.35">
      <c r="A149" s="2"/>
      <c r="B149" s="2"/>
      <c r="C149" s="2"/>
      <c r="D149" s="2"/>
      <c r="E149" s="2"/>
      <c r="F149" s="2"/>
      <c r="G149" s="2"/>
      <c r="H149" s="2"/>
      <c r="I149" s="73"/>
    </row>
    <row r="150" spans="1:9" x14ac:dyDescent="0.35">
      <c r="A150" s="2"/>
      <c r="B150" s="2"/>
      <c r="C150" s="2"/>
      <c r="D150" s="2"/>
      <c r="E150" s="2"/>
      <c r="F150" s="2"/>
      <c r="G150" s="2"/>
      <c r="H150" s="2"/>
      <c r="I150" s="73"/>
    </row>
    <row r="151" spans="1:9" x14ac:dyDescent="0.35">
      <c r="A151" s="2"/>
      <c r="B151" s="2"/>
      <c r="C151" s="2"/>
      <c r="D151" s="2"/>
      <c r="E151" s="2"/>
      <c r="F151" s="2"/>
      <c r="G151" s="2"/>
      <c r="H151" s="2"/>
      <c r="I151" s="73"/>
    </row>
    <row r="152" spans="1:9" x14ac:dyDescent="0.35">
      <c r="A152" s="2"/>
      <c r="B152" s="2"/>
      <c r="C152" s="2"/>
      <c r="D152" s="2"/>
      <c r="E152" s="2"/>
      <c r="F152" s="2"/>
      <c r="G152" s="2"/>
      <c r="H152" s="2"/>
      <c r="I152" s="73"/>
    </row>
    <row r="153" spans="1:9" x14ac:dyDescent="0.35">
      <c r="A153" s="2"/>
      <c r="B153" s="2"/>
      <c r="C153" s="2"/>
      <c r="D153" s="2"/>
      <c r="E153" s="2"/>
      <c r="F153" s="2"/>
      <c r="G153" s="2"/>
      <c r="H153" s="2"/>
      <c r="I153" s="73"/>
    </row>
    <row r="154" spans="1:9" x14ac:dyDescent="0.35">
      <c r="A154" s="2"/>
      <c r="B154" s="2"/>
      <c r="C154" s="2"/>
      <c r="D154" s="2"/>
      <c r="E154" s="2"/>
      <c r="F154" s="2"/>
      <c r="G154" s="2"/>
      <c r="H154" s="2"/>
      <c r="I154" s="73"/>
    </row>
    <row r="155" spans="1:9" x14ac:dyDescent="0.35">
      <c r="A155" s="2"/>
      <c r="B155" s="2"/>
      <c r="C155" s="2"/>
      <c r="D155" s="2"/>
      <c r="E155" s="2"/>
      <c r="F155" s="2"/>
      <c r="G155" s="2"/>
      <c r="H155" s="2"/>
      <c r="I155" s="73"/>
    </row>
    <row r="156" spans="1:9" x14ac:dyDescent="0.35">
      <c r="A156" s="2"/>
      <c r="B156" s="2"/>
      <c r="C156" s="2"/>
      <c r="D156" s="2"/>
      <c r="E156" s="2"/>
      <c r="F156" s="2"/>
      <c r="G156" s="2"/>
      <c r="H156" s="2"/>
      <c r="I156" s="73"/>
    </row>
    <row r="157" spans="1:9" x14ac:dyDescent="0.35">
      <c r="A157" s="2"/>
      <c r="B157" s="2"/>
      <c r="C157" s="2"/>
      <c r="D157" s="2"/>
      <c r="E157" s="2"/>
      <c r="F157" s="2"/>
      <c r="G157" s="2"/>
      <c r="H157" s="2"/>
      <c r="I157" s="73"/>
    </row>
    <row r="158" spans="1:9" x14ac:dyDescent="0.35">
      <c r="A158" s="2"/>
      <c r="B158" s="2"/>
      <c r="C158" s="2"/>
      <c r="D158" s="2"/>
      <c r="E158" s="2"/>
      <c r="F158" s="2"/>
      <c r="G158" s="2"/>
      <c r="H158" s="2"/>
      <c r="I158" s="73"/>
    </row>
    <row r="159" spans="1:9" x14ac:dyDescent="0.35">
      <c r="A159" s="2"/>
      <c r="B159" s="2"/>
      <c r="C159" s="2"/>
      <c r="D159" s="2"/>
      <c r="E159" s="2"/>
      <c r="F159" s="2"/>
      <c r="G159" s="2"/>
      <c r="H159" s="2"/>
      <c r="I159" s="73"/>
    </row>
    <row r="160" spans="1:9" x14ac:dyDescent="0.35">
      <c r="A160" s="2"/>
      <c r="B160" s="2"/>
      <c r="C160" s="2"/>
      <c r="D160" s="2"/>
      <c r="E160" s="2"/>
      <c r="F160" s="2"/>
      <c r="G160" s="2"/>
      <c r="H160" s="2"/>
      <c r="I160" s="73"/>
    </row>
    <row r="161" spans="1:9" x14ac:dyDescent="0.35">
      <c r="A161" s="2"/>
      <c r="B161" s="2"/>
      <c r="C161" s="2"/>
      <c r="D161" s="2"/>
      <c r="E161" s="2"/>
      <c r="F161" s="2"/>
      <c r="G161" s="2"/>
      <c r="H161" s="2"/>
      <c r="I161" s="73"/>
    </row>
    <row r="162" spans="1:9" x14ac:dyDescent="0.35">
      <c r="A162" s="2"/>
      <c r="B162" s="2"/>
      <c r="C162" s="2"/>
      <c r="D162" s="2"/>
      <c r="E162" s="2"/>
      <c r="F162" s="2"/>
      <c r="G162" s="2"/>
      <c r="H162" s="2"/>
      <c r="I162" s="73"/>
    </row>
    <row r="163" spans="1:9" x14ac:dyDescent="0.35">
      <c r="A163" s="2"/>
      <c r="B163" s="2"/>
      <c r="C163" s="2"/>
      <c r="D163" s="2"/>
      <c r="E163" s="2"/>
      <c r="F163" s="2"/>
      <c r="G163" s="2"/>
      <c r="H163" s="2"/>
      <c r="I163" s="73"/>
    </row>
    <row r="164" spans="1:9" x14ac:dyDescent="0.35">
      <c r="A164" s="2"/>
      <c r="B164" s="2"/>
      <c r="C164" s="2"/>
      <c r="D164" s="2"/>
      <c r="E164" s="2"/>
      <c r="F164" s="2"/>
      <c r="G164" s="2"/>
      <c r="H164" s="2"/>
      <c r="I164" s="73"/>
    </row>
    <row r="165" spans="1:9" x14ac:dyDescent="0.35">
      <c r="A165" s="2"/>
      <c r="B165" s="2"/>
      <c r="C165" s="2"/>
      <c r="D165" s="2"/>
      <c r="E165" s="2"/>
      <c r="F165" s="2"/>
      <c r="G165" s="2"/>
      <c r="H165" s="2"/>
      <c r="I165" s="73"/>
    </row>
    <row r="166" spans="1:9" x14ac:dyDescent="0.35">
      <c r="A166" s="2"/>
      <c r="B166" s="2"/>
      <c r="C166" s="2"/>
      <c r="D166" s="2"/>
      <c r="E166" s="2"/>
      <c r="F166" s="2"/>
      <c r="G166" s="2"/>
      <c r="H166" s="2"/>
      <c r="I166" s="73"/>
    </row>
    <row r="167" spans="1:9" x14ac:dyDescent="0.35">
      <c r="A167" s="2"/>
      <c r="B167" s="2"/>
      <c r="C167" s="2"/>
      <c r="D167" s="2"/>
      <c r="E167" s="2"/>
      <c r="F167" s="2"/>
      <c r="G167" s="2"/>
      <c r="H167" s="2"/>
      <c r="I167" s="73"/>
    </row>
    <row r="168" spans="1:9" x14ac:dyDescent="0.35">
      <c r="A168" s="2"/>
      <c r="B168" s="2"/>
      <c r="C168" s="2"/>
      <c r="D168" s="2"/>
      <c r="E168" s="2"/>
      <c r="F168" s="2"/>
      <c r="G168" s="2"/>
      <c r="H168" s="2"/>
      <c r="I168" s="73"/>
    </row>
    <row r="169" spans="1:9" x14ac:dyDescent="0.35">
      <c r="A169" s="2"/>
      <c r="B169" s="2"/>
      <c r="C169" s="2"/>
      <c r="D169" s="2"/>
      <c r="E169" s="2"/>
      <c r="F169" s="2"/>
      <c r="G169" s="2"/>
      <c r="H169" s="2"/>
      <c r="I169" s="73"/>
    </row>
    <row r="170" spans="1:9" x14ac:dyDescent="0.35">
      <c r="A170" s="2"/>
      <c r="B170" s="2"/>
      <c r="C170" s="2"/>
      <c r="D170" s="2"/>
      <c r="E170" s="2"/>
      <c r="F170" s="2"/>
      <c r="G170" s="2"/>
      <c r="H170" s="2"/>
      <c r="I170" s="73"/>
    </row>
    <row r="171" spans="1:9" x14ac:dyDescent="0.35">
      <c r="A171" s="2"/>
      <c r="B171" s="2"/>
      <c r="C171" s="2"/>
      <c r="D171" s="2"/>
      <c r="E171" s="2"/>
      <c r="F171" s="2"/>
      <c r="G171" s="2"/>
      <c r="H171" s="2"/>
      <c r="I171" s="73"/>
    </row>
    <row r="172" spans="1:9" x14ac:dyDescent="0.35">
      <c r="A172" s="2"/>
      <c r="B172" s="2"/>
      <c r="C172" s="2"/>
      <c r="D172" s="2"/>
      <c r="E172" s="2"/>
      <c r="F172" s="2"/>
      <c r="G172" s="2"/>
      <c r="H172" s="2"/>
      <c r="I172" s="73"/>
    </row>
    <row r="173" spans="1:9" x14ac:dyDescent="0.35">
      <c r="A173" s="2"/>
      <c r="B173" s="2"/>
      <c r="C173" s="2"/>
      <c r="D173" s="2"/>
      <c r="E173" s="2"/>
      <c r="F173" s="2"/>
      <c r="G173" s="2"/>
      <c r="H173" s="2"/>
      <c r="I173" s="73"/>
    </row>
    <row r="174" spans="1:9" x14ac:dyDescent="0.35">
      <c r="A174" s="2"/>
      <c r="B174" s="2"/>
      <c r="C174" s="2"/>
      <c r="D174" s="2"/>
      <c r="E174" s="2"/>
      <c r="F174" s="2"/>
      <c r="G174" s="2"/>
      <c r="H174" s="2"/>
      <c r="I174" s="73"/>
    </row>
    <row r="175" spans="1:9" x14ac:dyDescent="0.35">
      <c r="A175" s="2"/>
      <c r="B175" s="2"/>
      <c r="C175" s="2"/>
      <c r="D175" s="2"/>
      <c r="E175" s="2"/>
      <c r="F175" s="2"/>
      <c r="G175" s="2"/>
      <c r="H175" s="2"/>
      <c r="I175" s="73"/>
    </row>
    <row r="176" spans="1:9" x14ac:dyDescent="0.35">
      <c r="A176" s="2"/>
      <c r="B176" s="2"/>
      <c r="C176" s="2"/>
      <c r="D176" s="2"/>
      <c r="E176" s="2"/>
      <c r="F176" s="2"/>
      <c r="G176" s="2"/>
      <c r="H176" s="2"/>
      <c r="I176" s="73"/>
    </row>
    <row r="177" spans="1:9" x14ac:dyDescent="0.35">
      <c r="A177" s="2"/>
      <c r="B177" s="2"/>
      <c r="C177" s="2"/>
      <c r="D177" s="2"/>
      <c r="E177" s="2"/>
      <c r="F177" s="2"/>
      <c r="G177" s="2"/>
      <c r="H177" s="2"/>
      <c r="I177" s="73"/>
    </row>
    <row r="178" spans="1:9" x14ac:dyDescent="0.35">
      <c r="A178" s="2"/>
      <c r="B178" s="2"/>
      <c r="C178" s="2"/>
      <c r="D178" s="2"/>
      <c r="E178" s="2"/>
      <c r="F178" s="2"/>
      <c r="G178" s="2"/>
      <c r="H178" s="2"/>
      <c r="I178" s="73"/>
    </row>
    <row r="179" spans="1:9" x14ac:dyDescent="0.35">
      <c r="A179" s="2"/>
      <c r="B179" s="2"/>
      <c r="C179" s="2"/>
      <c r="D179" s="2"/>
      <c r="E179" s="2"/>
      <c r="F179" s="2"/>
      <c r="G179" s="2"/>
      <c r="H179" s="2"/>
      <c r="I179" s="73"/>
    </row>
    <row r="180" spans="1:9" x14ac:dyDescent="0.35">
      <c r="A180" s="2"/>
      <c r="B180" s="2"/>
      <c r="C180" s="2"/>
      <c r="D180" s="2"/>
      <c r="E180" s="2"/>
      <c r="F180" s="2"/>
      <c r="G180" s="2"/>
      <c r="H180" s="2"/>
      <c r="I180" s="73"/>
    </row>
    <row r="181" spans="1:9" x14ac:dyDescent="0.35">
      <c r="A181" s="2"/>
      <c r="B181" s="2"/>
      <c r="C181" s="2"/>
      <c r="D181" s="2"/>
      <c r="E181" s="2"/>
      <c r="F181" s="2"/>
      <c r="G181" s="2"/>
      <c r="H181" s="2"/>
      <c r="I181" s="73"/>
    </row>
    <row r="182" spans="1:9" x14ac:dyDescent="0.35">
      <c r="A182" s="2"/>
      <c r="B182" s="2"/>
      <c r="C182" s="2"/>
      <c r="D182" s="2"/>
      <c r="E182" s="2"/>
      <c r="F182" s="2"/>
      <c r="G182" s="2"/>
      <c r="H182" s="2"/>
      <c r="I182" s="73"/>
    </row>
    <row r="183" spans="1:9" x14ac:dyDescent="0.35">
      <c r="A183" s="2"/>
      <c r="B183" s="2"/>
      <c r="C183" s="2"/>
      <c r="D183" s="2"/>
      <c r="E183" s="2"/>
      <c r="F183" s="2"/>
      <c r="G183" s="2"/>
      <c r="H183" s="2"/>
      <c r="I183" s="73"/>
    </row>
    <row r="184" spans="1:9" x14ac:dyDescent="0.35">
      <c r="A184" s="2"/>
      <c r="B184" s="2"/>
      <c r="C184" s="2"/>
      <c r="D184" s="2"/>
      <c r="E184" s="2"/>
      <c r="F184" s="2"/>
      <c r="G184" s="2"/>
      <c r="H184" s="2"/>
      <c r="I184" s="73"/>
    </row>
  </sheetData>
  <mergeCells count="9">
    <mergeCell ref="B13:B21"/>
    <mergeCell ref="C9:H9"/>
    <mergeCell ref="B10:H10"/>
    <mergeCell ref="A1:I1"/>
    <mergeCell ref="C3:H3"/>
    <mergeCell ref="C4:H4"/>
    <mergeCell ref="C5:H5"/>
    <mergeCell ref="C6:H6"/>
    <mergeCell ref="C7:H7"/>
  </mergeCells>
  <dataValidations count="1">
    <dataValidation type="list" allowBlank="1" showInputMessage="1" showErrorMessage="1" sqref="E13:E21" xr:uid="{D98CCE0A-24FE-A14B-A1FA-481589BEE37B}">
      <formula1>"Capex, Opex"</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1754A-EC4E-6140-B80E-0A896B47C9BB}">
  <sheetPr>
    <tabColor theme="7"/>
  </sheetPr>
  <dimension ref="A1:R33"/>
  <sheetViews>
    <sheetView topLeftCell="B4" zoomScaleNormal="166" workbookViewId="0">
      <selection activeCell="F14" sqref="F14:O14"/>
    </sheetView>
  </sheetViews>
  <sheetFormatPr defaultColWidth="8.81640625" defaultRowHeight="14.5" x14ac:dyDescent="0.35"/>
  <cols>
    <col min="1" max="1" width="4" style="2" customWidth="1"/>
    <col min="2" max="2" width="27.1796875" style="2" customWidth="1"/>
    <col min="3" max="3" width="34.26953125" style="2" customWidth="1"/>
    <col min="4" max="4" width="36" style="2" customWidth="1"/>
    <col min="5" max="5" width="18.1796875" style="2" customWidth="1"/>
    <col min="6" max="15" width="13.7265625" style="2" customWidth="1"/>
    <col min="16" max="16" width="6.1796875" style="2" customWidth="1"/>
    <col min="17" max="17" width="4.7265625" style="73" customWidth="1"/>
    <col min="18" max="18" width="4.453125" style="17" customWidth="1"/>
    <col min="19" max="16384" width="8.81640625" style="17"/>
  </cols>
  <sheetData>
    <row r="1" spans="1:18" ht="19" customHeight="1" x14ac:dyDescent="0.35">
      <c r="A1" s="261"/>
      <c r="B1" s="261"/>
      <c r="C1" s="261"/>
      <c r="D1" s="261"/>
      <c r="E1" s="261"/>
      <c r="F1" s="261"/>
      <c r="G1" s="261"/>
      <c r="H1" s="261"/>
      <c r="I1" s="261"/>
      <c r="J1" s="261"/>
      <c r="K1" s="261"/>
      <c r="L1" s="261"/>
      <c r="M1" s="261"/>
      <c r="N1" s="261"/>
      <c r="O1" s="261"/>
      <c r="P1" s="261"/>
    </row>
    <row r="2" spans="1:18" ht="35.15" customHeight="1" x14ac:dyDescent="0.35">
      <c r="B2" s="1" t="s">
        <v>0</v>
      </c>
    </row>
    <row r="3" spans="1:18" ht="16" customHeight="1" x14ac:dyDescent="0.35">
      <c r="B3" s="80" t="s">
        <v>4</v>
      </c>
      <c r="C3" s="260" t="s">
        <v>5</v>
      </c>
      <c r="D3" s="260"/>
      <c r="E3" s="260"/>
      <c r="F3" s="260"/>
      <c r="G3" s="260"/>
      <c r="H3" s="260"/>
      <c r="I3" s="260"/>
      <c r="J3" s="260"/>
      <c r="K3" s="79"/>
      <c r="L3" s="79"/>
      <c r="M3" s="79"/>
      <c r="N3" s="79"/>
      <c r="O3" s="79"/>
    </row>
    <row r="4" spans="1:18" ht="16" customHeight="1" x14ac:dyDescent="0.35">
      <c r="B4" s="80" t="s">
        <v>6</v>
      </c>
      <c r="C4" s="260" t="s">
        <v>7</v>
      </c>
      <c r="D4" s="260"/>
      <c r="E4" s="260"/>
      <c r="F4" s="260"/>
      <c r="G4" s="260"/>
      <c r="H4" s="260"/>
      <c r="I4" s="260"/>
      <c r="J4" s="260"/>
      <c r="K4" s="79"/>
      <c r="L4" s="79"/>
      <c r="M4" s="79"/>
      <c r="N4" s="79"/>
      <c r="O4" s="79"/>
    </row>
    <row r="5" spans="1:18" ht="16" customHeight="1" x14ac:dyDescent="0.35">
      <c r="B5" s="80" t="s">
        <v>8</v>
      </c>
      <c r="C5" s="260" t="s">
        <v>9</v>
      </c>
      <c r="D5" s="260"/>
      <c r="E5" s="260"/>
      <c r="F5" s="260"/>
      <c r="G5" s="260"/>
      <c r="H5" s="260"/>
      <c r="I5" s="260"/>
      <c r="J5" s="260"/>
      <c r="K5" s="79"/>
      <c r="L5" s="79"/>
      <c r="M5" s="79"/>
      <c r="N5" s="79"/>
      <c r="O5" s="79"/>
    </row>
    <row r="6" spans="1:18" ht="16" customHeight="1" x14ac:dyDescent="0.35">
      <c r="B6" s="80" t="s">
        <v>10</v>
      </c>
      <c r="C6" s="260" t="s">
        <v>158</v>
      </c>
      <c r="D6" s="260"/>
      <c r="E6" s="260"/>
      <c r="F6" s="260"/>
      <c r="G6" s="260"/>
      <c r="H6" s="260"/>
      <c r="I6" s="260"/>
      <c r="J6" s="260"/>
      <c r="K6" s="79"/>
      <c r="L6" s="79"/>
      <c r="M6" s="79"/>
      <c r="N6" s="79"/>
      <c r="O6" s="79"/>
    </row>
    <row r="7" spans="1:18" ht="14.15" customHeight="1" x14ac:dyDescent="0.35">
      <c r="B7" s="80" t="s">
        <v>12</v>
      </c>
      <c r="C7" s="259">
        <v>46051</v>
      </c>
      <c r="D7" s="260"/>
      <c r="E7" s="260"/>
      <c r="F7" s="260"/>
      <c r="G7" s="260"/>
      <c r="H7" s="260"/>
      <c r="I7" s="260"/>
      <c r="J7" s="260"/>
      <c r="K7" s="79"/>
      <c r="L7" s="79"/>
      <c r="M7" s="79"/>
      <c r="N7" s="79"/>
      <c r="O7" s="79"/>
    </row>
    <row r="8" spans="1:18" ht="15" customHeight="1" thickBot="1" x14ac:dyDescent="0.4">
      <c r="B8" s="1"/>
    </row>
    <row r="9" spans="1:18" ht="27" customHeight="1" x14ac:dyDescent="0.35">
      <c r="B9" s="86" t="s">
        <v>159</v>
      </c>
      <c r="C9" s="310" t="s">
        <v>160</v>
      </c>
      <c r="D9" s="310"/>
      <c r="E9" s="310"/>
      <c r="F9" s="310"/>
      <c r="G9" s="310"/>
      <c r="H9" s="310"/>
      <c r="I9" s="310"/>
      <c r="J9" s="311"/>
      <c r="K9" s="87"/>
      <c r="L9" s="87"/>
      <c r="M9" s="87"/>
      <c r="N9" s="87"/>
      <c r="O9" s="87"/>
      <c r="P9" s="87"/>
      <c r="Q9" s="120"/>
    </row>
    <row r="10" spans="1:18" ht="65.150000000000006" customHeight="1" thickBot="1" x14ac:dyDescent="0.4">
      <c r="B10" s="330" t="s">
        <v>161</v>
      </c>
      <c r="C10" s="331"/>
      <c r="D10" s="331"/>
      <c r="E10" s="331"/>
      <c r="F10" s="331"/>
      <c r="G10" s="331"/>
      <c r="H10" s="331"/>
      <c r="I10" s="331"/>
      <c r="J10" s="332"/>
      <c r="K10" s="89"/>
      <c r="L10" s="89"/>
      <c r="M10" s="89"/>
      <c r="N10" s="89"/>
      <c r="O10" s="89"/>
      <c r="P10" s="89"/>
      <c r="Q10" s="121"/>
    </row>
    <row r="11" spans="1:18" ht="15" thickBot="1" x14ac:dyDescent="0.4"/>
    <row r="12" spans="1:18" x14ac:dyDescent="0.35">
      <c r="B12" s="26" t="s">
        <v>162</v>
      </c>
      <c r="C12" s="27" t="s">
        <v>163</v>
      </c>
      <c r="D12" s="27" t="s">
        <v>164</v>
      </c>
      <c r="E12" s="27" t="s">
        <v>38</v>
      </c>
      <c r="F12" s="28" t="s">
        <v>39</v>
      </c>
      <c r="G12" s="28" t="s">
        <v>40</v>
      </c>
      <c r="H12" s="28" t="s">
        <v>24</v>
      </c>
      <c r="I12" s="28" t="s">
        <v>41</v>
      </c>
      <c r="J12" s="28" t="s">
        <v>42</v>
      </c>
      <c r="K12" s="28" t="s">
        <v>43</v>
      </c>
      <c r="L12" s="28" t="s">
        <v>44</v>
      </c>
      <c r="M12" s="28" t="s">
        <v>45</v>
      </c>
      <c r="N12" s="28" t="s">
        <v>46</v>
      </c>
      <c r="O12" s="28" t="s">
        <v>47</v>
      </c>
      <c r="P12" s="29"/>
      <c r="Q12" s="65"/>
    </row>
    <row r="13" spans="1:18" x14ac:dyDescent="0.35">
      <c r="B13" s="30"/>
      <c r="C13" s="3"/>
      <c r="D13" s="3"/>
      <c r="E13" s="4"/>
      <c r="F13" s="16"/>
      <c r="G13" s="16"/>
      <c r="H13" s="16"/>
      <c r="I13" s="16"/>
      <c r="J13" s="16"/>
      <c r="K13" s="16"/>
      <c r="L13" s="16"/>
      <c r="M13" s="16"/>
      <c r="N13" s="16"/>
      <c r="O13" s="16"/>
      <c r="P13" s="31"/>
      <c r="Q13" s="66"/>
    </row>
    <row r="14" spans="1:18" ht="15" customHeight="1" x14ac:dyDescent="0.35">
      <c r="B14" s="30"/>
      <c r="C14" s="3"/>
      <c r="D14" s="3"/>
      <c r="E14" s="4"/>
      <c r="F14" s="329" t="s">
        <v>165</v>
      </c>
      <c r="G14" s="329"/>
      <c r="H14" s="329"/>
      <c r="I14" s="329"/>
      <c r="J14" s="329"/>
      <c r="K14" s="329"/>
      <c r="L14" s="329"/>
      <c r="M14" s="329"/>
      <c r="N14" s="329"/>
      <c r="O14" s="329"/>
      <c r="P14" s="218"/>
      <c r="Q14" s="217"/>
      <c r="R14" s="221"/>
    </row>
    <row r="15" spans="1:18" ht="15" thickBot="1" x14ac:dyDescent="0.4">
      <c r="B15" s="32"/>
      <c r="C15" s="177" t="s">
        <v>166</v>
      </c>
      <c r="D15" s="192"/>
      <c r="E15" s="188">
        <f>SUM(F15:O15)</f>
        <v>3173500</v>
      </c>
      <c r="F15" s="178">
        <f>SUM(F16:F18)</f>
        <v>263500</v>
      </c>
      <c r="G15" s="178">
        <f t="shared" ref="G15:O15" si="0">SUM(G16:G18)</f>
        <v>510000</v>
      </c>
      <c r="H15" s="178">
        <f t="shared" si="0"/>
        <v>300000</v>
      </c>
      <c r="I15" s="178">
        <f t="shared" si="0"/>
        <v>300000</v>
      </c>
      <c r="J15" s="178">
        <f t="shared" si="0"/>
        <v>300000</v>
      </c>
      <c r="K15" s="178">
        <f t="shared" si="0"/>
        <v>300000</v>
      </c>
      <c r="L15" s="178">
        <f t="shared" si="0"/>
        <v>300000</v>
      </c>
      <c r="M15" s="178">
        <f t="shared" si="0"/>
        <v>300000</v>
      </c>
      <c r="N15" s="178">
        <f t="shared" si="0"/>
        <v>300000</v>
      </c>
      <c r="O15" s="179">
        <f t="shared" si="0"/>
        <v>300000</v>
      </c>
      <c r="P15" s="33"/>
      <c r="Q15" s="67"/>
    </row>
    <row r="16" spans="1:18" ht="43.5" x14ac:dyDescent="0.35">
      <c r="B16" s="32"/>
      <c r="C16" s="180" t="s">
        <v>148</v>
      </c>
      <c r="D16" s="193" t="s">
        <v>167</v>
      </c>
      <c r="E16" s="189">
        <f t="shared" ref="E16:E21" si="1">SUM(F16:O16)</f>
        <v>548500</v>
      </c>
      <c r="F16" s="140">
        <v>263500</v>
      </c>
      <c r="G16" s="140">
        <v>285000</v>
      </c>
      <c r="H16" s="140">
        <v>0</v>
      </c>
      <c r="I16" s="140">
        <v>0</v>
      </c>
      <c r="J16" s="140">
        <v>0</v>
      </c>
      <c r="K16" s="140">
        <v>0</v>
      </c>
      <c r="L16" s="140">
        <v>0</v>
      </c>
      <c r="M16" s="140">
        <v>0</v>
      </c>
      <c r="N16" s="140">
        <v>0</v>
      </c>
      <c r="O16" s="181">
        <v>0</v>
      </c>
      <c r="P16" s="33"/>
      <c r="Q16" s="67"/>
    </row>
    <row r="17" spans="2:17" ht="43.5" x14ac:dyDescent="0.35">
      <c r="B17" s="32"/>
      <c r="C17" s="182" t="s">
        <v>168</v>
      </c>
      <c r="D17" s="194" t="s">
        <v>169</v>
      </c>
      <c r="E17" s="189">
        <f t="shared" si="1"/>
        <v>2625000</v>
      </c>
      <c r="F17" s="140"/>
      <c r="G17" s="140">
        <v>225000</v>
      </c>
      <c r="H17" s="140">
        <v>300000</v>
      </c>
      <c r="I17" s="140">
        <v>300000</v>
      </c>
      <c r="J17" s="140">
        <v>300000</v>
      </c>
      <c r="K17" s="140">
        <v>300000</v>
      </c>
      <c r="L17" s="140">
        <v>300000</v>
      </c>
      <c r="M17" s="140">
        <v>300000</v>
      </c>
      <c r="N17" s="140">
        <v>300000</v>
      </c>
      <c r="O17" s="181">
        <v>300000</v>
      </c>
      <c r="P17" s="33"/>
      <c r="Q17" s="67"/>
    </row>
    <row r="18" spans="2:17" ht="29" x14ac:dyDescent="0.35">
      <c r="B18" s="32"/>
      <c r="C18" s="183" t="s">
        <v>170</v>
      </c>
      <c r="D18" s="195" t="s">
        <v>171</v>
      </c>
      <c r="E18" s="189">
        <f t="shared" si="1"/>
        <v>0</v>
      </c>
      <c r="F18" s="140"/>
      <c r="G18" s="140"/>
      <c r="H18" s="140"/>
      <c r="I18" s="140"/>
      <c r="J18" s="140"/>
      <c r="K18" s="140"/>
      <c r="L18" s="140"/>
      <c r="M18" s="140"/>
      <c r="N18" s="140"/>
      <c r="O18" s="181"/>
      <c r="P18" s="33"/>
      <c r="Q18" s="67"/>
    </row>
    <row r="19" spans="2:17" ht="15" thickBot="1" x14ac:dyDescent="0.4">
      <c r="B19" s="32"/>
      <c r="C19" s="184" t="s">
        <v>172</v>
      </c>
      <c r="D19" s="196"/>
      <c r="E19" s="190">
        <f>SUM(F19:O19)</f>
        <v>773500</v>
      </c>
      <c r="F19" s="165">
        <f>SUM(F20:F21)</f>
        <v>500000</v>
      </c>
      <c r="G19" s="165">
        <f t="shared" ref="G19:O19" si="2">SUM(G20:G21)</f>
        <v>273500</v>
      </c>
      <c r="H19" s="165">
        <f t="shared" si="2"/>
        <v>0</v>
      </c>
      <c r="I19" s="165">
        <f t="shared" si="2"/>
        <v>0</v>
      </c>
      <c r="J19" s="165">
        <f t="shared" si="2"/>
        <v>0</v>
      </c>
      <c r="K19" s="165">
        <f t="shared" si="2"/>
        <v>0</v>
      </c>
      <c r="L19" s="165">
        <f t="shared" si="2"/>
        <v>0</v>
      </c>
      <c r="M19" s="165">
        <f t="shared" si="2"/>
        <v>0</v>
      </c>
      <c r="N19" s="165">
        <f t="shared" si="2"/>
        <v>0</v>
      </c>
      <c r="O19" s="185">
        <f t="shared" si="2"/>
        <v>0</v>
      </c>
      <c r="P19" s="33"/>
      <c r="Q19" s="67"/>
    </row>
    <row r="20" spans="2:17" ht="73" customHeight="1" x14ac:dyDescent="0.35">
      <c r="B20" s="246" t="s">
        <v>173</v>
      </c>
      <c r="C20" s="180" t="s">
        <v>174</v>
      </c>
      <c r="D20" s="197" t="s">
        <v>175</v>
      </c>
      <c r="E20" s="189">
        <f t="shared" si="1"/>
        <v>773500</v>
      </c>
      <c r="F20" s="140">
        <v>500000</v>
      </c>
      <c r="G20" s="140">
        <v>273500</v>
      </c>
      <c r="H20" s="140">
        <v>0</v>
      </c>
      <c r="I20" s="140">
        <v>0</v>
      </c>
      <c r="J20" s="140">
        <v>0</v>
      </c>
      <c r="K20" s="140">
        <v>0</v>
      </c>
      <c r="L20" s="140">
        <v>0</v>
      </c>
      <c r="M20" s="140">
        <v>0</v>
      </c>
      <c r="N20" s="140">
        <v>0</v>
      </c>
      <c r="O20" s="181">
        <v>0</v>
      </c>
      <c r="P20" s="33"/>
      <c r="Q20" s="67"/>
    </row>
    <row r="21" spans="2:17" x14ac:dyDescent="0.35">
      <c r="B21" s="32"/>
      <c r="C21" s="182" t="s">
        <v>176</v>
      </c>
      <c r="D21" s="194" t="s">
        <v>177</v>
      </c>
      <c r="E21" s="191">
        <f t="shared" si="1"/>
        <v>0</v>
      </c>
      <c r="F21" s="186">
        <v>0</v>
      </c>
      <c r="G21" s="186">
        <v>0</v>
      </c>
      <c r="H21" s="186">
        <v>0</v>
      </c>
      <c r="I21" s="186">
        <v>0</v>
      </c>
      <c r="J21" s="186">
        <v>0</v>
      </c>
      <c r="K21" s="186">
        <v>0</v>
      </c>
      <c r="L21" s="186">
        <v>0</v>
      </c>
      <c r="M21" s="186">
        <v>0</v>
      </c>
      <c r="N21" s="186">
        <v>0</v>
      </c>
      <c r="O21" s="187">
        <v>0</v>
      </c>
      <c r="P21" s="33"/>
      <c r="Q21" s="67"/>
    </row>
    <row r="22" spans="2:17" x14ac:dyDescent="0.35">
      <c r="B22" s="32"/>
      <c r="C22" s="52"/>
      <c r="D22" s="52"/>
      <c r="E22" s="166"/>
      <c r="F22" s="167"/>
      <c r="G22" s="167"/>
      <c r="H22" s="167"/>
      <c r="I22" s="167"/>
      <c r="J22" s="167"/>
      <c r="K22" s="167"/>
      <c r="L22" s="167"/>
      <c r="M22" s="167"/>
      <c r="N22" s="167"/>
      <c r="O22" s="167"/>
      <c r="P22" s="33"/>
      <c r="Q22" s="67"/>
    </row>
    <row r="23" spans="2:17" x14ac:dyDescent="0.35">
      <c r="B23" s="32"/>
      <c r="C23" s="228" t="s">
        <v>178</v>
      </c>
      <c r="D23" s="229"/>
      <c r="E23" s="222">
        <f>'1. Economic Case'!$E$51</f>
        <v>3947000</v>
      </c>
      <c r="F23" s="223">
        <f>'1. Economic Case'!F$51</f>
        <v>763500</v>
      </c>
      <c r="G23" s="223">
        <f>'1. Economic Case'!G$51</f>
        <v>783500</v>
      </c>
      <c r="H23" s="223">
        <f>'1. Economic Case'!H$51</f>
        <v>300000</v>
      </c>
      <c r="I23" s="223">
        <f>'1. Economic Case'!I$51</f>
        <v>300000</v>
      </c>
      <c r="J23" s="223">
        <f>'1. Economic Case'!J$51</f>
        <v>300000</v>
      </c>
      <c r="K23" s="223">
        <f>'1. Economic Case'!K$51</f>
        <v>300000</v>
      </c>
      <c r="L23" s="223">
        <f>'1. Economic Case'!L$51</f>
        <v>300000</v>
      </c>
      <c r="M23" s="223">
        <f>'1. Economic Case'!M$51</f>
        <v>300000</v>
      </c>
      <c r="N23" s="223">
        <f>'1. Economic Case'!N$51</f>
        <v>300000</v>
      </c>
      <c r="O23" s="224">
        <f>'1. Economic Case'!O$51</f>
        <v>300000</v>
      </c>
      <c r="P23" s="34"/>
      <c r="Q23" s="68"/>
    </row>
    <row r="24" spans="2:17" ht="17.149999999999999" customHeight="1" x14ac:dyDescent="0.35">
      <c r="B24" s="32"/>
      <c r="C24" s="228" t="s">
        <v>179</v>
      </c>
      <c r="D24" s="229"/>
      <c r="E24" s="225">
        <f>E15+E19</f>
        <v>3947000</v>
      </c>
      <c r="F24" s="226">
        <f>F15+F19</f>
        <v>763500</v>
      </c>
      <c r="G24" s="226">
        <f t="shared" ref="G24:O24" si="3">G15+G19</f>
        <v>783500</v>
      </c>
      <c r="H24" s="226">
        <f t="shared" si="3"/>
        <v>300000</v>
      </c>
      <c r="I24" s="226">
        <f t="shared" si="3"/>
        <v>300000</v>
      </c>
      <c r="J24" s="226">
        <f t="shared" si="3"/>
        <v>300000</v>
      </c>
      <c r="K24" s="226">
        <f t="shared" si="3"/>
        <v>300000</v>
      </c>
      <c r="L24" s="226">
        <f t="shared" si="3"/>
        <v>300000</v>
      </c>
      <c r="M24" s="226">
        <f t="shared" si="3"/>
        <v>300000</v>
      </c>
      <c r="N24" s="226">
        <f t="shared" si="3"/>
        <v>300000</v>
      </c>
      <c r="O24" s="227">
        <f t="shared" si="3"/>
        <v>300000</v>
      </c>
      <c r="P24" s="34"/>
      <c r="Q24" s="68"/>
    </row>
    <row r="25" spans="2:17" ht="17.149999999999999" customHeight="1" x14ac:dyDescent="0.35">
      <c r="B25" s="32"/>
      <c r="C25" s="219"/>
      <c r="D25" s="220"/>
      <c r="E25" s="168"/>
      <c r="F25" s="168"/>
      <c r="G25" s="168"/>
      <c r="H25" s="168"/>
      <c r="I25" s="168"/>
      <c r="J25" s="168"/>
      <c r="K25" s="168"/>
      <c r="L25" s="168"/>
      <c r="M25" s="168"/>
      <c r="N25" s="168"/>
      <c r="O25" s="168"/>
      <c r="P25" s="34"/>
      <c r="Q25" s="68"/>
    </row>
    <row r="26" spans="2:17" ht="17.149999999999999" customHeight="1" x14ac:dyDescent="0.35">
      <c r="B26" s="32"/>
      <c r="C26" s="328" t="s">
        <v>180</v>
      </c>
      <c r="D26" s="328"/>
      <c r="E26" s="328"/>
      <c r="F26" s="328"/>
      <c r="G26" s="328"/>
      <c r="H26" s="328"/>
      <c r="I26" s="328"/>
      <c r="J26" s="328"/>
      <c r="K26" s="328"/>
      <c r="L26" s="328"/>
      <c r="M26" s="328"/>
      <c r="N26" s="328"/>
      <c r="O26" s="328"/>
      <c r="P26" s="34"/>
      <c r="Q26" s="68"/>
    </row>
    <row r="27" spans="2:17" ht="43.5" x14ac:dyDescent="0.35">
      <c r="B27" s="32"/>
      <c r="C27" s="175" t="s">
        <v>181</v>
      </c>
      <c r="D27" s="176" t="s">
        <v>182</v>
      </c>
      <c r="E27" s="198">
        <f>E23-E24</f>
        <v>0</v>
      </c>
      <c r="F27" s="173">
        <f t="shared" ref="F27:O27" si="4">F23-F24</f>
        <v>0</v>
      </c>
      <c r="G27" s="173">
        <f t="shared" si="4"/>
        <v>0</v>
      </c>
      <c r="H27" s="173">
        <f t="shared" si="4"/>
        <v>0</v>
      </c>
      <c r="I27" s="173">
        <f t="shared" si="4"/>
        <v>0</v>
      </c>
      <c r="J27" s="173">
        <f t="shared" si="4"/>
        <v>0</v>
      </c>
      <c r="K27" s="173">
        <f t="shared" si="4"/>
        <v>0</v>
      </c>
      <c r="L27" s="173">
        <f t="shared" si="4"/>
        <v>0</v>
      </c>
      <c r="M27" s="173">
        <f t="shared" si="4"/>
        <v>0</v>
      </c>
      <c r="N27" s="173">
        <f t="shared" si="4"/>
        <v>0</v>
      </c>
      <c r="O27" s="199">
        <f t="shared" si="4"/>
        <v>0</v>
      </c>
      <c r="P27" s="34"/>
      <c r="Q27" s="68"/>
    </row>
    <row r="28" spans="2:17" ht="34" customHeight="1" x14ac:dyDescent="0.35">
      <c r="B28" s="32"/>
      <c r="C28" s="175" t="s">
        <v>183</v>
      </c>
      <c r="D28" s="176" t="s">
        <v>184</v>
      </c>
      <c r="E28" s="200">
        <f>E24-E23</f>
        <v>0</v>
      </c>
      <c r="F28" s="174">
        <f t="shared" ref="F28:O28" si="5">F24-F23</f>
        <v>0</v>
      </c>
      <c r="G28" s="174">
        <f t="shared" si="5"/>
        <v>0</v>
      </c>
      <c r="H28" s="174">
        <f t="shared" si="5"/>
        <v>0</v>
      </c>
      <c r="I28" s="174">
        <f t="shared" si="5"/>
        <v>0</v>
      </c>
      <c r="J28" s="174">
        <f t="shared" si="5"/>
        <v>0</v>
      </c>
      <c r="K28" s="174">
        <f t="shared" si="5"/>
        <v>0</v>
      </c>
      <c r="L28" s="174">
        <f t="shared" si="5"/>
        <v>0</v>
      </c>
      <c r="M28" s="174">
        <f t="shared" si="5"/>
        <v>0</v>
      </c>
      <c r="N28" s="174">
        <f t="shared" si="5"/>
        <v>0</v>
      </c>
      <c r="O28" s="201">
        <f t="shared" si="5"/>
        <v>0</v>
      </c>
      <c r="P28" s="34"/>
      <c r="Q28" s="68"/>
    </row>
    <row r="29" spans="2:17" ht="17.149999999999999" customHeight="1" thickBot="1" x14ac:dyDescent="0.4">
      <c r="B29" s="24"/>
      <c r="C29" s="35"/>
      <c r="D29" s="35"/>
      <c r="E29" s="36"/>
      <c r="F29" s="36"/>
      <c r="G29" s="36"/>
      <c r="H29" s="36"/>
      <c r="I29" s="36"/>
      <c r="J29" s="36"/>
      <c r="K29" s="36"/>
      <c r="L29" s="36"/>
      <c r="M29" s="36"/>
      <c r="N29" s="36"/>
      <c r="O29" s="36"/>
      <c r="P29" s="37"/>
      <c r="Q29" s="68"/>
    </row>
    <row r="30" spans="2:17" x14ac:dyDescent="0.35">
      <c r="B30" s="11"/>
      <c r="C30" s="15"/>
      <c r="D30" s="15"/>
      <c r="E30" s="13"/>
      <c r="F30" s="13"/>
      <c r="G30" s="13"/>
      <c r="H30" s="13"/>
      <c r="I30" s="13"/>
      <c r="J30" s="13"/>
      <c r="K30" s="13"/>
      <c r="L30" s="13"/>
      <c r="M30" s="13"/>
      <c r="N30" s="13"/>
      <c r="O30" s="13"/>
      <c r="P30" s="13"/>
      <c r="Q30" s="68"/>
    </row>
    <row r="31" spans="2:17" ht="20.149999999999999" customHeight="1" x14ac:dyDescent="0.35">
      <c r="F31" s="94"/>
    </row>
    <row r="33" spans="6:7" x14ac:dyDescent="0.35">
      <c r="F33" s="150"/>
      <c r="G33" s="150"/>
    </row>
  </sheetData>
  <mergeCells count="10">
    <mergeCell ref="C26:O26"/>
    <mergeCell ref="F14:O14"/>
    <mergeCell ref="C9:J9"/>
    <mergeCell ref="B10:J10"/>
    <mergeCell ref="A1:P1"/>
    <mergeCell ref="C3:J3"/>
    <mergeCell ref="C4:J4"/>
    <mergeCell ref="C5:J5"/>
    <mergeCell ref="C6:J6"/>
    <mergeCell ref="C7:J7"/>
  </mergeCells>
  <conditionalFormatting sqref="E27:O27">
    <cfRule type="cellIs" dxfId="1" priority="2" operator="greaterThan">
      <formula>0</formula>
    </cfRule>
  </conditionalFormatting>
  <conditionalFormatting sqref="E28:O28">
    <cfRule type="cellIs" dxfId="0" priority="1" operator="greater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3162D-3BF9-F643-AD2B-DA87A01382E1}">
  <sheetPr>
    <tabColor theme="7"/>
  </sheetPr>
  <dimension ref="A1:L23"/>
  <sheetViews>
    <sheetView zoomScale="40" zoomScaleNormal="40" workbookViewId="0">
      <selection activeCell="B10" sqref="B10:J10"/>
    </sheetView>
  </sheetViews>
  <sheetFormatPr defaultColWidth="8.81640625" defaultRowHeight="14.5" x14ac:dyDescent="0.35"/>
  <cols>
    <col min="1" max="1" width="4" style="2" customWidth="1"/>
    <col min="2" max="2" width="28.7265625" style="2" customWidth="1"/>
    <col min="3" max="3" width="5.26953125" style="2" customWidth="1"/>
    <col min="4" max="4" width="29" style="2" customWidth="1"/>
    <col min="5" max="7" width="17.26953125" style="2" customWidth="1"/>
    <col min="8" max="8" width="61.453125" style="2" customWidth="1"/>
    <col min="9" max="9" width="17.1796875" style="2" customWidth="1"/>
    <col min="10" max="11" width="15.1796875" style="2" customWidth="1"/>
    <col min="12" max="12" width="6.1796875" style="73" customWidth="1"/>
    <col min="13" max="16384" width="8.81640625" style="17"/>
  </cols>
  <sheetData>
    <row r="1" spans="1:12" ht="21" customHeight="1" x14ac:dyDescent="0.35">
      <c r="A1" s="261"/>
      <c r="B1" s="261"/>
      <c r="C1" s="261"/>
      <c r="D1" s="261"/>
      <c r="E1" s="261"/>
      <c r="F1" s="261"/>
      <c r="G1" s="261"/>
      <c r="H1" s="261"/>
      <c r="I1" s="261"/>
      <c r="J1" s="261"/>
      <c r="K1" s="261"/>
      <c r="L1" s="261"/>
    </row>
    <row r="2" spans="1:12" ht="35.15" customHeight="1" x14ac:dyDescent="0.35">
      <c r="B2" s="1" t="s">
        <v>0</v>
      </c>
    </row>
    <row r="3" spans="1:12" ht="16" customHeight="1" x14ac:dyDescent="0.35">
      <c r="B3" s="80" t="s">
        <v>4</v>
      </c>
      <c r="C3" s="326" t="s">
        <v>5</v>
      </c>
      <c r="D3" s="326"/>
      <c r="E3" s="326"/>
      <c r="F3" s="326"/>
      <c r="G3" s="326"/>
      <c r="H3" s="326"/>
      <c r="I3" s="326"/>
      <c r="J3" s="326"/>
      <c r="K3" s="122"/>
    </row>
    <row r="4" spans="1:12" ht="16" customHeight="1" x14ac:dyDescent="0.35">
      <c r="B4" s="80" t="s">
        <v>6</v>
      </c>
      <c r="C4" s="326" t="s">
        <v>7</v>
      </c>
      <c r="D4" s="326"/>
      <c r="E4" s="326"/>
      <c r="F4" s="326"/>
      <c r="G4" s="326"/>
      <c r="H4" s="326"/>
      <c r="I4" s="326"/>
      <c r="J4" s="326"/>
      <c r="K4" s="122"/>
    </row>
    <row r="5" spans="1:12" ht="16" customHeight="1" x14ac:dyDescent="0.35">
      <c r="B5" s="80" t="s">
        <v>8</v>
      </c>
      <c r="C5" s="326" t="s">
        <v>9</v>
      </c>
      <c r="D5" s="326"/>
      <c r="E5" s="326"/>
      <c r="F5" s="326"/>
      <c r="G5" s="326"/>
      <c r="H5" s="326"/>
      <c r="I5" s="326"/>
      <c r="J5" s="326"/>
      <c r="K5" s="122"/>
    </row>
    <row r="6" spans="1:12" ht="16" customHeight="1" x14ac:dyDescent="0.35">
      <c r="B6" s="80" t="s">
        <v>10</v>
      </c>
      <c r="C6" s="326" t="s">
        <v>158</v>
      </c>
      <c r="D6" s="326"/>
      <c r="E6" s="326"/>
      <c r="F6" s="326"/>
      <c r="G6" s="326"/>
      <c r="H6" s="326"/>
      <c r="I6" s="326"/>
      <c r="J6" s="326"/>
      <c r="K6" s="122"/>
    </row>
    <row r="7" spans="1:12" ht="14.15" customHeight="1" x14ac:dyDescent="0.35">
      <c r="B7" s="80" t="s">
        <v>12</v>
      </c>
      <c r="C7" s="327">
        <v>46051</v>
      </c>
      <c r="D7" s="326"/>
      <c r="E7" s="326"/>
      <c r="F7" s="326"/>
      <c r="G7" s="326"/>
      <c r="H7" s="326"/>
      <c r="I7" s="326"/>
      <c r="J7" s="326"/>
      <c r="K7" s="122"/>
    </row>
    <row r="8" spans="1:12" ht="15" customHeight="1" thickBot="1" x14ac:dyDescent="0.4">
      <c r="B8" s="1"/>
    </row>
    <row r="9" spans="1:12" ht="29.15" customHeight="1" x14ac:dyDescent="0.35">
      <c r="B9" s="162" t="s">
        <v>185</v>
      </c>
      <c r="C9" s="322" t="s">
        <v>186</v>
      </c>
      <c r="D9" s="310"/>
      <c r="E9" s="310"/>
      <c r="F9" s="310"/>
      <c r="G9" s="310"/>
      <c r="H9" s="310"/>
      <c r="I9" s="310"/>
      <c r="J9" s="311"/>
      <c r="K9" s="88"/>
    </row>
    <row r="10" spans="1:12" ht="81" customHeight="1" thickBot="1" x14ac:dyDescent="0.4">
      <c r="B10" s="323" t="s">
        <v>187</v>
      </c>
      <c r="C10" s="324"/>
      <c r="D10" s="324"/>
      <c r="E10" s="324"/>
      <c r="F10" s="324"/>
      <c r="G10" s="324"/>
      <c r="H10" s="324"/>
      <c r="I10" s="324"/>
      <c r="J10" s="325"/>
      <c r="K10" s="123"/>
    </row>
    <row r="11" spans="1:12" ht="26.15" customHeight="1" x14ac:dyDescent="0.35">
      <c r="B11" s="81"/>
      <c r="C11" s="81"/>
      <c r="D11" s="81"/>
      <c r="E11" s="81"/>
      <c r="F11" s="81"/>
      <c r="G11" s="81"/>
      <c r="H11" s="81"/>
      <c r="I11" s="81"/>
      <c r="J11" s="81"/>
      <c r="K11" s="81"/>
    </row>
    <row r="12" spans="1:12" ht="20.149999999999999" customHeight="1" thickBot="1" x14ac:dyDescent="0.4">
      <c r="B12" s="82"/>
      <c r="C12" s="83"/>
      <c r="D12" s="83"/>
      <c r="E12" s="334" t="s">
        <v>188</v>
      </c>
      <c r="F12" s="334"/>
      <c r="G12" s="334"/>
      <c r="H12" s="83"/>
      <c r="I12" s="335" t="s">
        <v>189</v>
      </c>
      <c r="J12" s="335"/>
      <c r="K12" s="335"/>
    </row>
    <row r="13" spans="1:12" x14ac:dyDescent="0.35">
      <c r="B13" s="91" t="s">
        <v>190</v>
      </c>
      <c r="C13" s="169" t="s">
        <v>141</v>
      </c>
      <c r="D13" s="170" t="s">
        <v>191</v>
      </c>
      <c r="E13" s="171" t="s">
        <v>192</v>
      </c>
      <c r="F13" s="171" t="s">
        <v>193</v>
      </c>
      <c r="G13" s="171" t="s">
        <v>194</v>
      </c>
      <c r="H13" s="170" t="s">
        <v>195</v>
      </c>
      <c r="I13" s="171" t="s">
        <v>192</v>
      </c>
      <c r="J13" s="171" t="s">
        <v>193</v>
      </c>
      <c r="K13" s="172" t="s">
        <v>194</v>
      </c>
    </row>
    <row r="14" spans="1:12" ht="159.5" x14ac:dyDescent="0.35">
      <c r="B14" s="333" t="s">
        <v>196</v>
      </c>
      <c r="C14" s="124">
        <v>1</v>
      </c>
      <c r="D14" s="153" t="s">
        <v>197</v>
      </c>
      <c r="E14" s="155">
        <v>2</v>
      </c>
      <c r="F14" s="155">
        <v>4</v>
      </c>
      <c r="G14" s="124">
        <f>E14*F14</f>
        <v>8</v>
      </c>
      <c r="H14" s="151" t="s">
        <v>198</v>
      </c>
      <c r="I14" s="155">
        <v>1</v>
      </c>
      <c r="J14" s="155">
        <v>3</v>
      </c>
      <c r="K14" s="125">
        <f>I14*J14</f>
        <v>3</v>
      </c>
    </row>
    <row r="15" spans="1:12" ht="145" x14ac:dyDescent="0.35">
      <c r="B15" s="333"/>
      <c r="C15" s="124">
        <v>2</v>
      </c>
      <c r="D15" s="153" t="s">
        <v>199</v>
      </c>
      <c r="E15" s="155">
        <v>2</v>
      </c>
      <c r="F15" s="155">
        <v>3</v>
      </c>
      <c r="G15" s="124">
        <f t="shared" ref="G15:G18" si="0">E15*F15</f>
        <v>6</v>
      </c>
      <c r="H15" s="151" t="s">
        <v>200</v>
      </c>
      <c r="I15" s="155">
        <v>1</v>
      </c>
      <c r="J15" s="155">
        <v>2</v>
      </c>
      <c r="K15" s="125">
        <f t="shared" ref="K15:K18" si="1">I15*J15</f>
        <v>2</v>
      </c>
    </row>
    <row r="16" spans="1:12" ht="141" customHeight="1" x14ac:dyDescent="0.35">
      <c r="B16" s="333"/>
      <c r="C16" s="124">
        <v>3</v>
      </c>
      <c r="D16" s="153" t="s">
        <v>201</v>
      </c>
      <c r="E16" s="155">
        <v>3</v>
      </c>
      <c r="F16" s="155">
        <v>2</v>
      </c>
      <c r="G16" s="124">
        <f t="shared" si="0"/>
        <v>6</v>
      </c>
      <c r="H16" s="151" t="s">
        <v>202</v>
      </c>
      <c r="I16" s="155">
        <v>2</v>
      </c>
      <c r="J16" s="155">
        <v>1</v>
      </c>
      <c r="K16" s="125">
        <f t="shared" si="1"/>
        <v>2</v>
      </c>
    </row>
    <row r="17" spans="2:11" ht="130.5" x14ac:dyDescent="0.35">
      <c r="B17" s="333"/>
      <c r="C17" s="124">
        <v>4</v>
      </c>
      <c r="D17" s="153" t="s">
        <v>203</v>
      </c>
      <c r="E17" s="155">
        <v>3</v>
      </c>
      <c r="F17" s="155">
        <v>1</v>
      </c>
      <c r="G17" s="124">
        <f t="shared" si="0"/>
        <v>3</v>
      </c>
      <c r="H17" s="151" t="s">
        <v>204</v>
      </c>
      <c r="I17" s="155">
        <v>2</v>
      </c>
      <c r="J17" s="155">
        <v>1</v>
      </c>
      <c r="K17" s="125">
        <f t="shared" si="1"/>
        <v>2</v>
      </c>
    </row>
    <row r="18" spans="2:11" ht="145.5" thickBot="1" x14ac:dyDescent="0.4">
      <c r="B18" s="312"/>
      <c r="C18" s="126">
        <v>5</v>
      </c>
      <c r="D18" s="154" t="s">
        <v>205</v>
      </c>
      <c r="E18" s="156">
        <v>2</v>
      </c>
      <c r="F18" s="156">
        <v>4</v>
      </c>
      <c r="G18" s="126">
        <f t="shared" si="0"/>
        <v>8</v>
      </c>
      <c r="H18" s="157" t="s">
        <v>206</v>
      </c>
      <c r="I18" s="156">
        <v>2</v>
      </c>
      <c r="J18" s="156">
        <v>3</v>
      </c>
      <c r="K18" s="127">
        <f t="shared" si="1"/>
        <v>6</v>
      </c>
    </row>
    <row r="19" spans="2:11" ht="25" customHeight="1" x14ac:dyDescent="0.35"/>
    <row r="20" spans="2:11" x14ac:dyDescent="0.35">
      <c r="B20" s="128"/>
    </row>
    <row r="21" spans="2:11" x14ac:dyDescent="0.35">
      <c r="B21" s="128"/>
    </row>
    <row r="22" spans="2:11" x14ac:dyDescent="0.35">
      <c r="B22" s="128"/>
    </row>
    <row r="23" spans="2:11" x14ac:dyDescent="0.35">
      <c r="B23" s="128"/>
    </row>
  </sheetData>
  <mergeCells count="11">
    <mergeCell ref="C7:J7"/>
    <mergeCell ref="A1:L1"/>
    <mergeCell ref="C3:J3"/>
    <mergeCell ref="C4:J4"/>
    <mergeCell ref="C5:J5"/>
    <mergeCell ref="C6:J6"/>
    <mergeCell ref="C9:J9"/>
    <mergeCell ref="B10:J10"/>
    <mergeCell ref="B14:B18"/>
    <mergeCell ref="E12:G12"/>
    <mergeCell ref="I12:K12"/>
  </mergeCells>
  <conditionalFormatting sqref="G14:G18">
    <cfRule type="colorScale" priority="2">
      <colorScale>
        <cfvo type="min"/>
        <cfvo type="num" val="4.5"/>
        <cfvo type="num" val="9"/>
        <color rgb="FF63BE7B"/>
        <color rgb="FFFFEB84"/>
        <color rgb="FFF8696B"/>
      </colorScale>
    </cfRule>
  </conditionalFormatting>
  <conditionalFormatting sqref="K14:K18">
    <cfRule type="colorScale" priority="1">
      <colorScale>
        <cfvo type="min"/>
        <cfvo type="num" val="4.5"/>
        <cfvo type="num" val="9"/>
        <color rgb="FF63BE7B"/>
        <color rgb="FFFFEB84"/>
        <color rgb="FFF8696B"/>
      </colorScale>
    </cfRule>
  </conditionalFormatting>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041854e-4853-44f9-9e63-23b7acad5461" xsi:nil="true"/>
    <lcf76f155ced4ddcb4097134ff3c332f xmlns="a63ab988-9305-4c22-8ab7-383e836435c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2D3818F6D6494282C1A11D5672FE79" ma:contentTypeVersion="16" ma:contentTypeDescription="Create a new document." ma:contentTypeScope="" ma:versionID="12e68530c0fd329b25f43247e491231f">
  <xsd:schema xmlns:xsd="http://www.w3.org/2001/XMLSchema" xmlns:xs="http://www.w3.org/2001/XMLSchema" xmlns:p="http://schemas.microsoft.com/office/2006/metadata/properties" xmlns:ns2="a63ab988-9305-4c22-8ab7-383e836435cf" xmlns:ns3="7041854e-4853-44f9-9e63-23b7acad5461" xmlns:ns4="f5f3dd24-3aef-4b58-af3b-9f8a1c0344bb" targetNamespace="http://schemas.microsoft.com/office/2006/metadata/properties" ma:root="true" ma:fieldsID="a87f91a985e22ac57278094419157f18" ns2:_="" ns3:_="" ns4:_="">
    <xsd:import namespace="a63ab988-9305-4c22-8ab7-383e836435cf"/>
    <xsd:import namespace="7041854e-4853-44f9-9e63-23b7acad5461"/>
    <xsd:import namespace="f5f3dd24-3aef-4b58-af3b-9f8a1c0344bb"/>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LengthInSeconds" minOccurs="0"/>
                <xsd:element ref="ns2:MediaServiceOCR" minOccurs="0"/>
                <xsd:element ref="ns2:MediaServiceLocation" minOccurs="0"/>
                <xsd:element ref="ns4:SharedWithUsers" minOccurs="0"/>
                <xsd:element ref="ns4: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3ab988-9305-4c22-8ab7-383e836435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041854e-4853-44f9-9e63-23b7acad546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6708f5d-114b-492d-af6c-4472bb4360dd}" ma:internalName="TaxCatchAll" ma:showField="CatchAllData" ma:web="f5f3dd24-3aef-4b58-af3b-9f8a1c0344b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5f3dd24-3aef-4b58-af3b-9f8a1c0344bb"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1E65DC-9619-4C5F-AD29-CCCBBB067889}">
  <ds:schemaRefs>
    <ds:schemaRef ds:uri="http://schemas.microsoft.com/sharepoint/v3/contenttype/forms"/>
  </ds:schemaRefs>
</ds:datastoreItem>
</file>

<file path=customXml/itemProps2.xml><?xml version="1.0" encoding="utf-8"?>
<ds:datastoreItem xmlns:ds="http://schemas.openxmlformats.org/officeDocument/2006/customXml" ds:itemID="{75D8C54B-987E-4A65-A0F9-F4ED2915A145}">
  <ds:schemaRefs>
    <ds:schemaRef ds:uri="http://schemas.microsoft.com/office/2006/metadata/properties"/>
    <ds:schemaRef ds:uri="http://schemas.microsoft.com/office/infopath/2007/PartnerControls"/>
    <ds:schemaRef ds:uri="7041854e-4853-44f9-9e63-23b7acad5461"/>
    <ds:schemaRef ds:uri="a63ab988-9305-4c22-8ab7-383e836435cf"/>
  </ds:schemaRefs>
</ds:datastoreItem>
</file>

<file path=customXml/itemProps3.xml><?xml version="1.0" encoding="utf-8"?>
<ds:datastoreItem xmlns:ds="http://schemas.openxmlformats.org/officeDocument/2006/customXml" ds:itemID="{17DFE6A6-73C8-40E8-9FA9-A4CA5FBC7D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3ab988-9305-4c22-8ab7-383e836435cf"/>
    <ds:schemaRef ds:uri="7041854e-4853-44f9-9e63-23b7acad5461"/>
    <ds:schemaRef ds:uri="f5f3dd24-3aef-4b58-af3b-9f8a1c0344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7abd554-6794-447c-93b0-93b930176982}" enabled="1" method="Privileged" siteId="{4ae48b41-0137-4599-8661-fc641fe77bea}"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Summary</vt:lpstr>
      <vt:lpstr>1. Economic Case</vt:lpstr>
      <vt:lpstr>2. Commercial Case</vt:lpstr>
      <vt:lpstr>3. Financial Case</vt:lpstr>
      <vt:lpstr>4. Risk Management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Eddie Riddell</dc:creator>
  <cp:keywords/>
  <dc:description/>
  <cp:lastModifiedBy>Harry O'Mara</cp:lastModifiedBy>
  <cp:revision/>
  <dcterms:created xsi:type="dcterms:W3CDTF">2025-12-03T16:13:16Z</dcterms:created>
  <dcterms:modified xsi:type="dcterms:W3CDTF">2026-03-02T09:39:42Z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0x010100AF2D3818F6D6494282C1A11D5672FE79</vt:lpwstr>
  </property>
  <property fmtid="{D5CDD505-2E9C-101B-9397-08002B2CF9AE}" pid="3" name="MediaServiceImageTags">
    <vt:lpwstr/>
  </property>
  <property fmtid="{D5CDD505-2E9C-101B-9397-08002B2CF9AE}" pid="4" name="Arup_Tags">
    <vt:lpwstr/>
  </property>
  <property fmtid="{D5CDD505-2E9C-101B-9397-08002B2CF9AE}" pid="5" name="CO_Topics">
    <vt:lpwstr/>
  </property>
  <property fmtid="{D5CDD505-2E9C-101B-9397-08002B2CF9AE}" pid="6" name="Arup_TypeOfContent">
    <vt:lpwstr/>
  </property>
  <property fmtid="{D5CDD505-2E9C-101B-9397-08002B2CF9AE}" pid="7" name="CO_Communities">
    <vt:lpwstr/>
  </property>
</Properties>
</file>